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60" yWindow="165" windowWidth="15480" windowHeight="7350"/>
  </bookViews>
  <sheets>
    <sheet name="EJEC PPTAL GTS DIC 31" sheetId="1" r:id="rId1"/>
    <sheet name="EJEC PPTAL DIC 31" sheetId="2" r:id="rId2"/>
  </sheets>
  <calcPr calcId="144525"/>
</workbook>
</file>

<file path=xl/calcChain.xml><?xml version="1.0" encoding="utf-8"?>
<calcChain xmlns="http://schemas.openxmlformats.org/spreadsheetml/2006/main">
  <c r="R16" i="2" l="1"/>
  <c r="U18" i="1"/>
  <c r="U16" i="1"/>
  <c r="U14" i="1"/>
  <c r="U15" i="1"/>
  <c r="U20" i="1"/>
  <c r="U13" i="1"/>
  <c r="U12" i="1"/>
  <c r="U11" i="1"/>
  <c r="U10" i="1"/>
  <c r="U9" i="1"/>
  <c r="U8" i="1"/>
  <c r="U6" i="1"/>
  <c r="U7" i="1"/>
  <c r="U17" i="1"/>
  <c r="R19" i="1"/>
  <c r="U19" i="1" s="1"/>
  <c r="P16" i="2"/>
  <c r="D7" i="1" l="1"/>
  <c r="O16" i="2"/>
  <c r="N16" i="2"/>
  <c r="D10" i="2"/>
  <c r="M16" i="2"/>
  <c r="H20" i="1"/>
  <c r="V20" i="1" s="1"/>
  <c r="H18" i="1"/>
  <c r="V18" i="1" s="1"/>
  <c r="H17" i="1"/>
  <c r="V17" i="1" s="1"/>
  <c r="H14" i="1"/>
  <c r="V14" i="1" s="1"/>
  <c r="H15" i="1"/>
  <c r="V15" i="1" s="1"/>
  <c r="C19" i="1"/>
  <c r="H19" i="1" s="1"/>
  <c r="V19" i="1" s="1"/>
  <c r="H13" i="1"/>
  <c r="V13" i="1" s="1"/>
  <c r="H12" i="1"/>
  <c r="V12" i="1" s="1"/>
  <c r="H11" i="1"/>
  <c r="V11" i="1" s="1"/>
  <c r="H10" i="1"/>
  <c r="V10" i="1" s="1"/>
  <c r="H9" i="1"/>
  <c r="V9" i="1" s="1"/>
  <c r="H8" i="1"/>
  <c r="V8" i="1" s="1"/>
  <c r="H7" i="1"/>
  <c r="V7" i="1" s="1"/>
  <c r="T21" i="1"/>
  <c r="S21" i="1"/>
  <c r="R21" i="1"/>
  <c r="Q21" i="1"/>
  <c r="P21" i="1"/>
  <c r="O21" i="1"/>
  <c r="N21" i="1"/>
  <c r="M21" i="1"/>
  <c r="L21" i="1"/>
  <c r="K21" i="1"/>
  <c r="J21" i="1"/>
  <c r="I21" i="1"/>
  <c r="G21" i="1"/>
  <c r="F21" i="1"/>
  <c r="E21" i="1"/>
  <c r="D21" i="1"/>
  <c r="H16" i="1"/>
  <c r="V16" i="1" s="1"/>
  <c r="H6" i="1"/>
  <c r="V6" i="1" s="1"/>
  <c r="S15" i="2"/>
  <c r="S14" i="2"/>
  <c r="S13" i="2"/>
  <c r="S12" i="2"/>
  <c r="S11" i="2"/>
  <c r="S10" i="2"/>
  <c r="S9" i="2"/>
  <c r="S8" i="2"/>
  <c r="S7" i="2"/>
  <c r="L16" i="2"/>
  <c r="K16" i="2"/>
  <c r="J16" i="2"/>
  <c r="I16" i="2"/>
  <c r="H16" i="2"/>
  <c r="D16" i="2"/>
  <c r="G16" i="2"/>
  <c r="E16" i="2"/>
  <c r="F13" i="2"/>
  <c r="F12" i="2"/>
  <c r="C16" i="2"/>
  <c r="F10" i="2"/>
  <c r="F9" i="2"/>
  <c r="F8" i="2"/>
  <c r="F7" i="2"/>
  <c r="Q16" i="2"/>
  <c r="F15" i="2"/>
  <c r="F14" i="2"/>
  <c r="F11" i="2"/>
  <c r="S6" i="2"/>
  <c r="F6" i="2"/>
  <c r="U8" i="2" l="1"/>
  <c r="T14" i="2"/>
  <c r="C21" i="1"/>
  <c r="U6" i="2"/>
  <c r="F16" i="2"/>
  <c r="U7" i="2"/>
  <c r="U11" i="2"/>
  <c r="U13" i="2"/>
  <c r="U15" i="2"/>
  <c r="U12" i="2"/>
  <c r="T10" i="2"/>
  <c r="T15" i="2"/>
  <c r="T13" i="2"/>
  <c r="T12" i="2"/>
  <c r="T7" i="2"/>
  <c r="U14" i="2"/>
  <c r="T11" i="2"/>
  <c r="U10" i="2"/>
  <c r="S16" i="2"/>
  <c r="U16" i="2" s="1"/>
  <c r="T9" i="2"/>
  <c r="U9" i="2"/>
  <c r="T8" i="2"/>
  <c r="U21" i="1"/>
  <c r="H21" i="1"/>
  <c r="T6" i="2"/>
  <c r="V21" i="1" l="1"/>
  <c r="T16" i="2"/>
</calcChain>
</file>

<file path=xl/sharedStrings.xml><?xml version="1.0" encoding="utf-8"?>
<sst xmlns="http://schemas.openxmlformats.org/spreadsheetml/2006/main" count="81" uniqueCount="63">
  <si>
    <t>CODIGO</t>
  </si>
  <si>
    <t>DESCRIPCION</t>
  </si>
  <si>
    <t>APROP INICIAL</t>
  </si>
  <si>
    <t>MODIFICACIONES</t>
  </si>
  <si>
    <t>APROPIACION DEFINITIVA</t>
  </si>
  <si>
    <t>COMPROMISO</t>
  </si>
  <si>
    <t>RECAUDO</t>
  </si>
  <si>
    <t xml:space="preserve"> SALDO POR EJECUTAR</t>
  </si>
  <si>
    <t>% EJECUTADO</t>
  </si>
  <si>
    <t xml:space="preserve">MODIFICACIONES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</si>
  <si>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</si>
  <si>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</si>
  <si>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</si>
  <si>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</si>
  <si>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</si>
  <si>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</si>
  <si>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</si>
  <si>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</si>
  <si>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</si>
  <si>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</si>
  <si>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</si>
  <si>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</si>
  <si>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AGS</t>
  </si>
  <si>
    <t>ADICIONES</t>
  </si>
  <si>
    <t>DISMINUCIONES</t>
  </si>
  <si>
    <t>TRASLADO CREDITO</t>
  </si>
  <si>
    <t>TRASLADO CONTRACREDITO</t>
  </si>
  <si>
    <t>APROP. INICIAL</t>
  </si>
  <si>
    <t>APROP. DEFINITIVA</t>
  </si>
  <si>
    <t>Transferencias por Gratuidad</t>
  </si>
  <si>
    <t>Donaciones</t>
  </si>
  <si>
    <t>Recursos del balance</t>
  </si>
  <si>
    <t>TOTAL</t>
  </si>
  <si>
    <t>Matriculas y pensiones</t>
  </si>
  <si>
    <t>Certificaciones</t>
  </si>
  <si>
    <t>Materiales, informes y dctos</t>
  </si>
  <si>
    <t>Concesion Tienda Escolar</t>
  </si>
  <si>
    <t>Ingreso con destin especifica</t>
  </si>
  <si>
    <t>Ingresos municipales</t>
  </si>
  <si>
    <t>Rendimientos financieros</t>
  </si>
  <si>
    <t>Mantenimiento</t>
  </si>
  <si>
    <t>Compra de Equipos</t>
  </si>
  <si>
    <t>Materiales y Suministros</t>
  </si>
  <si>
    <t>Arrendamiento de bienes muebles e inmuebles</t>
  </si>
  <si>
    <t>Servicios Publicos</t>
  </si>
  <si>
    <t>Comunicaciones y Transporte</t>
  </si>
  <si>
    <t>Seguros - Polizas</t>
  </si>
  <si>
    <t>Impresos y publicaciones</t>
  </si>
  <si>
    <t>Gastos Financieros</t>
  </si>
  <si>
    <t>Prestacion de servicios profesionales</t>
  </si>
  <si>
    <t>Actividades Deportivas y Cultirales</t>
  </si>
  <si>
    <t>Gastos Varios e Imprevistos</t>
  </si>
  <si>
    <t>1.10</t>
  </si>
  <si>
    <t>Viaticos</t>
  </si>
  <si>
    <t>Aportes proyectos especiales</t>
  </si>
  <si>
    <t xml:space="preserve"> Remuneracion servicios tecnicos</t>
  </si>
  <si>
    <t>ALBA LUCIA CORREA OBANDO</t>
  </si>
  <si>
    <t>Representante Legal</t>
  </si>
  <si>
    <t>INSTITUCION EDUCATIVA NUEVA GRANADA -  VIGENCIA 2013  -  EJECUCION PRESUPUESTAL DE GASTOS A DICIEMBRE 31 DE 2013</t>
  </si>
  <si>
    <t>TOTAL COMPROMETIDO ENERO A DICIEMBRE</t>
  </si>
  <si>
    <t>INSTITUCION EDUCATIVA NUEVA GRANADA -  VIGENCIA 2013  -  EJECUCION PRESUPUESTAL DE INGRESOS A DICIEMBRE 31 DE 2013</t>
  </si>
  <si>
    <t>TOTAL RECAUDO ENERO A DICIEMBRE</t>
  </si>
  <si>
    <t>TOTAL POR EJECUTAR 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</si>
</sst>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0_);_(* \(#,##0.0000\);_(* &quot;-&quot;??_);_(@_)"/>
    <numFmt numFmtId="165" formatCode="_(* #,##0.0_);_(* \(#,##0.0\);_(* &quot;-&quot;??_);_(@_)"/>
  </numFmts>
  <fonts count="15" x14ac:knownFonts="1">
    <font>
      <sz val="12"/>
      <color theme="1"/>
      <name val="Book Antiqua"/>
      <family val="2"/>
    </font>
    <font>
      <sz val="12"/>
      <color theme="1"/>
      <name val="Book Antiqua"/>
      <family val="2"/>
    </font>
    <font>
      <b/>
      <i/>
      <sz val="14"/>
      <color theme="1"/>
      <name val="Book Antiqua"/>
      <family val="1"/>
    </font>
    <font>
      <sz val="10"/>
      <color theme="1"/>
      <name val="Book Antiqua"/>
      <family val="2"/>
    </font>
    <font>
      <sz val="8"/>
      <color theme="1"/>
      <name val="Book Antiqua"/>
      <family val="2"/>
    </font>
    <font>
      <b/>
      <sz val="12"/>
      <color theme="1"/>
      <name val="Book Antiqua"/>
      <family val="1"/>
    </font>
    <font>
      <b/>
      <sz val="10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Arial Narrow"/>
      <family val="2"/>
    </font>
    <font>
      <b/>
      <sz val="10"/>
      <color theme="1"/>
      <name val="Book Antiqua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Arial Narrow"/>
      <family val="2"/>
    </font>
    <font>
      <b/>
      <sz val="8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center"/>
    </xf>
    <xf numFmtId="43" fontId="6" fillId="2" borderId="1" xfId="1" applyFont="1" applyFill="1" applyBorder="1" applyAlignment="1">
      <alignment horizontal="center" wrapText="1"/>
    </xf>
    <xf numFmtId="43" fontId="3" fillId="0" borderId="1" xfId="1" applyFont="1" applyBorder="1"/>
    <xf numFmtId="43" fontId="0" fillId="0" borderId="0" xfId="1" applyFont="1"/>
    <xf numFmtId="0" fontId="5" fillId="0" borderId="0" xfId="0" applyFont="1"/>
    <xf numFmtId="43" fontId="0" fillId="0" borderId="0" xfId="1" applyNumberFormat="1" applyFont="1"/>
    <xf numFmtId="164" fontId="0" fillId="0" borderId="0" xfId="1" applyNumberFormat="1" applyFont="1"/>
    <xf numFmtId="0" fontId="8" fillId="0" borderId="1" xfId="0" applyNumberFormat="1" applyFont="1" applyBorder="1"/>
    <xf numFmtId="43" fontId="8" fillId="0" borderId="1" xfId="1" applyNumberFormat="1" applyFont="1" applyBorder="1"/>
    <xf numFmtId="164" fontId="8" fillId="0" borderId="1" xfId="1" applyNumberFormat="1" applyFont="1" applyBorder="1"/>
    <xf numFmtId="43" fontId="8" fillId="0" borderId="1" xfId="1" applyFont="1" applyBorder="1"/>
    <xf numFmtId="43" fontId="3" fillId="0" borderId="1" xfId="1" applyNumberFormat="1" applyFont="1" applyBorder="1"/>
    <xf numFmtId="164" fontId="3" fillId="0" borderId="1" xfId="1" applyNumberFormat="1" applyFont="1" applyBorder="1"/>
    <xf numFmtId="0" fontId="9" fillId="0" borderId="1" xfId="0" applyNumberFormat="1" applyFont="1" applyBorder="1"/>
    <xf numFmtId="0" fontId="6" fillId="0" borderId="1" xfId="0" applyNumberFormat="1" applyFont="1" applyBorder="1" applyAlignment="1">
      <alignment horizontal="center"/>
    </xf>
    <xf numFmtId="43" fontId="6" fillId="0" borderId="1" xfId="1" applyNumberFormat="1" applyFont="1" applyBorder="1"/>
    <xf numFmtId="164" fontId="6" fillId="0" borderId="1" xfId="1" applyNumberFormat="1" applyFont="1" applyBorder="1"/>
    <xf numFmtId="43" fontId="6" fillId="0" borderId="1" xfId="1" applyFont="1" applyBorder="1"/>
    <xf numFmtId="43" fontId="10" fillId="0" borderId="1" xfId="1" applyFont="1" applyBorder="1"/>
    <xf numFmtId="43" fontId="0" fillId="0" borderId="0" xfId="1" applyNumberFormat="1" applyFont="1" applyBorder="1"/>
    <xf numFmtId="164" fontId="0" fillId="0" borderId="0" xfId="1" applyNumberFormat="1" applyFont="1" applyBorder="1"/>
    <xf numFmtId="43" fontId="0" fillId="0" borderId="0" xfId="1" applyFont="1" applyBorder="1"/>
    <xf numFmtId="10" fontId="0" fillId="0" borderId="0" xfId="2" applyNumberFormat="1" applyFont="1"/>
    <xf numFmtId="10" fontId="8" fillId="0" borderId="1" xfId="2" applyNumberFormat="1" applyFont="1" applyBorder="1"/>
    <xf numFmtId="10" fontId="10" fillId="0" borderId="1" xfId="2" applyNumberFormat="1" applyFont="1" applyBorder="1"/>
    <xf numFmtId="10" fontId="0" fillId="0" borderId="0" xfId="2" applyNumberFormat="1" applyFont="1" applyBorder="1"/>
    <xf numFmtId="165" fontId="0" fillId="0" borderId="0" xfId="1" applyNumberFormat="1" applyFont="1"/>
    <xf numFmtId="165" fontId="0" fillId="0" borderId="0" xfId="1" applyNumberFormat="1" applyFont="1" applyBorder="1"/>
    <xf numFmtId="43" fontId="8" fillId="0" borderId="1" xfId="1" applyFont="1" applyFill="1" applyBorder="1"/>
    <xf numFmtId="165" fontId="2" fillId="0" borderId="0" xfId="1" applyNumberFormat="1" applyFont="1" applyAlignment="1">
      <alignment horizontal="center"/>
    </xf>
    <xf numFmtId="43" fontId="2" fillId="0" borderId="0" xfId="1" applyFont="1" applyAlignment="1">
      <alignment horizontal="center"/>
    </xf>
    <xf numFmtId="43" fontId="4" fillId="2" borderId="1" xfId="1" applyFont="1" applyFill="1" applyBorder="1" applyAlignment="1">
      <alignment horizontal="center" wrapText="1"/>
    </xf>
    <xf numFmtId="43" fontId="3" fillId="2" borderId="1" xfId="1" applyFont="1" applyFill="1" applyBorder="1" applyAlignment="1">
      <alignment horizontal="center"/>
    </xf>
    <xf numFmtId="165" fontId="11" fillId="0" borderId="1" xfId="1" applyNumberFormat="1" applyFont="1" applyBorder="1"/>
    <xf numFmtId="43" fontId="11" fillId="0" borderId="1" xfId="1" applyFont="1" applyBorder="1"/>
    <xf numFmtId="43" fontId="11" fillId="0" borderId="0" xfId="1" applyFont="1"/>
    <xf numFmtId="0" fontId="11" fillId="0" borderId="0" xfId="0" applyFont="1"/>
    <xf numFmtId="43" fontId="11" fillId="0" borderId="1" xfId="1" applyFont="1" applyFill="1" applyBorder="1"/>
    <xf numFmtId="165" fontId="12" fillId="0" borderId="1" xfId="1" applyNumberFormat="1" applyFont="1" applyBorder="1"/>
    <xf numFmtId="43" fontId="12" fillId="0" borderId="1" xfId="1" applyFont="1" applyBorder="1" applyAlignment="1">
      <alignment horizontal="center"/>
    </xf>
    <xf numFmtId="43" fontId="12" fillId="0" borderId="1" xfId="1" applyFont="1" applyBorder="1"/>
    <xf numFmtId="43" fontId="12" fillId="0" borderId="0" xfId="1" applyFont="1"/>
    <xf numFmtId="0" fontId="12" fillId="0" borderId="0" xfId="0" applyFont="1"/>
    <xf numFmtId="43" fontId="0" fillId="0" borderId="0" xfId="1" applyFont="1" applyFill="1" applyBorder="1"/>
    <xf numFmtId="49" fontId="11" fillId="0" borderId="1" xfId="0" applyNumberFormat="1" applyFont="1" applyBorder="1" applyAlignment="1">
      <alignment horizontal="right"/>
    </xf>
    <xf numFmtId="0" fontId="11" fillId="0" borderId="1" xfId="0" applyFont="1" applyBorder="1"/>
    <xf numFmtId="43" fontId="2" fillId="0" borderId="0" xfId="1" applyFont="1" applyFill="1" applyAlignment="1">
      <alignment horizontal="center"/>
    </xf>
    <xf numFmtId="43" fontId="0" fillId="0" borderId="0" xfId="1" applyFont="1" applyFill="1"/>
    <xf numFmtId="43" fontId="8" fillId="0" borderId="1" xfId="1" applyNumberFormat="1" applyFont="1" applyFill="1" applyBorder="1"/>
    <xf numFmtId="43" fontId="3" fillId="0" borderId="1" xfId="1" applyNumberFormat="1" applyFont="1" applyFill="1" applyBorder="1"/>
    <xf numFmtId="43" fontId="13" fillId="0" borderId="1" xfId="1" applyFont="1" applyBorder="1"/>
    <xf numFmtId="43" fontId="14" fillId="2" borderId="1" xfId="1" applyNumberFormat="1" applyFont="1" applyFill="1" applyBorder="1" applyAlignment="1">
      <alignment horizontal="center" wrapText="1"/>
    </xf>
    <xf numFmtId="164" fontId="14" fillId="2" borderId="1" xfId="1" applyNumberFormat="1" applyFont="1" applyFill="1" applyBorder="1" applyAlignment="1">
      <alignment horizontal="center" wrapText="1"/>
    </xf>
    <xf numFmtId="43" fontId="12" fillId="0" borderId="1" xfId="1" applyFont="1" applyFill="1" applyBorder="1"/>
    <xf numFmtId="43" fontId="2" fillId="0" borderId="0" xfId="1" applyFont="1" applyAlignment="1">
      <alignment horizontal="center"/>
    </xf>
    <xf numFmtId="43" fontId="5" fillId="2" borderId="1" xfId="1" applyFont="1" applyFill="1" applyBorder="1" applyAlignment="1">
      <alignment horizontal="center"/>
    </xf>
    <xf numFmtId="43" fontId="5" fillId="2" borderId="1" xfId="1" applyFont="1" applyFill="1" applyBorder="1" applyAlignment="1">
      <alignment horizontal="center" wrapText="1"/>
    </xf>
    <xf numFmtId="43" fontId="5" fillId="2" borderId="2" xfId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43" fontId="6" fillId="2" borderId="2" xfId="1" applyFont="1" applyFill="1" applyBorder="1" applyAlignment="1">
      <alignment horizontal="center" vertical="center" wrapText="1"/>
    </xf>
    <xf numFmtId="43" fontId="6" fillId="2" borderId="5" xfId="1" applyFont="1" applyFill="1" applyBorder="1" applyAlignment="1">
      <alignment horizontal="center" vertical="center" wrapText="1"/>
    </xf>
    <xf numFmtId="10" fontId="7" fillId="2" borderId="2" xfId="2" applyNumberFormat="1" applyFont="1" applyFill="1" applyBorder="1" applyAlignment="1">
      <alignment horizontal="center" wrapText="1"/>
    </xf>
    <xf numFmtId="10" fontId="7" fillId="2" borderId="5" xfId="2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3" fontId="7" fillId="2" borderId="2" xfId="1" applyNumberFormat="1" applyFont="1" applyFill="1" applyBorder="1" applyAlignment="1">
      <alignment horizontal="center" vertical="center" wrapText="1"/>
    </xf>
    <xf numFmtId="43" fontId="7" fillId="2" borderId="5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7" fillId="2" borderId="3" xfId="1" applyNumberFormat="1" applyFont="1" applyFill="1" applyBorder="1" applyAlignment="1">
      <alignment horizontal="center" wrapText="1"/>
    </xf>
    <xf numFmtId="164" fontId="7" fillId="2" borderId="4" xfId="1" applyNumberFormat="1" applyFont="1" applyFill="1" applyBorder="1" applyAlignment="1">
      <alignment horizontal="center" wrapText="1"/>
    </xf>
    <xf numFmtId="43" fontId="5" fillId="2" borderId="2" xfId="1" applyFont="1" applyFill="1" applyBorder="1" applyAlignment="1">
      <alignment horizontal="center"/>
    </xf>
    <xf numFmtId="43" fontId="7" fillId="2" borderId="2" xfId="1" applyFont="1" applyFill="1" applyBorder="1" applyAlignment="1">
      <alignment horizontal="center" wrapText="1"/>
    </xf>
    <xf numFmtId="43" fontId="7" fillId="2" borderId="5" xfId="1" applyFont="1" applyFill="1" applyBorder="1" applyAlignment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view="pageBreakPreview" topLeftCell="N1" zoomScale="90" zoomScaleSheetLayoutView="90" workbookViewId="0">
      <selection activeCell="R5" sqref="R5"/>
    </sheetView>
  </sheetViews>
  <sheetFormatPr baseColWidth="10" defaultRowHeight="15.75" x14ac:dyDescent="0.25"/>
  <cols>
    <col min="1" max="1" width="5.625" style="28" customWidth="1"/>
    <col min="2" max="2" width="32.25" style="5" customWidth="1"/>
    <col min="3" max="3" width="13" style="5" customWidth="1"/>
    <col min="4" max="4" width="11.75" style="5" bestFit="1" customWidth="1"/>
    <col min="5" max="5" width="5" style="5" customWidth="1"/>
    <col min="6" max="6" width="6.25" style="5" customWidth="1"/>
    <col min="7" max="7" width="7" style="5" customWidth="1"/>
    <col min="8" max="8" width="14.25" style="5" customWidth="1"/>
    <col min="9" max="10" width="9.625" style="5" bestFit="1" customWidth="1"/>
    <col min="11" max="11" width="11.75" style="5" bestFit="1" customWidth="1"/>
    <col min="12" max="14" width="10.875" style="5" bestFit="1" customWidth="1"/>
    <col min="15" max="15" width="11.375" style="5" customWidth="1"/>
    <col min="16" max="16" width="10.875" style="5" customWidth="1"/>
    <col min="17" max="17" width="12.25" style="5" customWidth="1"/>
    <col min="18" max="18" width="11.875" style="5" customWidth="1"/>
    <col min="19" max="19" width="10.875" style="5" bestFit="1" customWidth="1"/>
    <col min="20" max="20" width="11.75" style="5" bestFit="1" customWidth="1"/>
    <col min="21" max="21" width="14.125" style="5" customWidth="1"/>
    <col min="22" max="22" width="13.25" style="49" customWidth="1"/>
    <col min="23" max="23" width="11" style="5"/>
  </cols>
  <sheetData>
    <row r="1" spans="1:23" ht="18.75" x14ac:dyDescent="0.3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3" ht="18.75" x14ac:dyDescent="0.3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48"/>
    </row>
    <row r="3" spans="1:23" ht="18.75" x14ac:dyDescent="0.3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48"/>
    </row>
    <row r="4" spans="1:23" ht="33" customHeight="1" x14ac:dyDescent="0.3">
      <c r="A4" s="59" t="s">
        <v>0</v>
      </c>
      <c r="B4" s="59" t="s">
        <v>1</v>
      </c>
      <c r="C4" s="59" t="s">
        <v>27</v>
      </c>
      <c r="D4" s="58" t="s">
        <v>3</v>
      </c>
      <c r="E4" s="58"/>
      <c r="F4" s="58"/>
      <c r="G4" s="58"/>
      <c r="H4" s="61" t="s">
        <v>4</v>
      </c>
      <c r="I4" s="57" t="s">
        <v>5</v>
      </c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9" t="s">
        <v>59</v>
      </c>
      <c r="V4" s="59" t="s">
        <v>62</v>
      </c>
    </row>
    <row r="5" spans="1:23" ht="74.25" customHeight="1" x14ac:dyDescent="0.25">
      <c r="A5" s="60"/>
      <c r="B5" s="60"/>
      <c r="C5" s="60"/>
      <c r="D5" s="33" t="s">
        <v>23</v>
      </c>
      <c r="E5" s="33" t="s">
        <v>24</v>
      </c>
      <c r="F5" s="33" t="s">
        <v>25</v>
      </c>
      <c r="G5" s="33" t="s">
        <v>26</v>
      </c>
      <c r="H5" s="62"/>
      <c r="I5" s="34" t="s">
        <v>10</v>
      </c>
      <c r="J5" s="34" t="s">
        <v>11</v>
      </c>
      <c r="K5" s="34" t="s">
        <v>12</v>
      </c>
      <c r="L5" s="34" t="s">
        <v>13</v>
      </c>
      <c r="M5" s="34" t="s">
        <v>14</v>
      </c>
      <c r="N5" s="34" t="s">
        <v>15</v>
      </c>
      <c r="O5" s="34" t="s">
        <v>16</v>
      </c>
      <c r="P5" s="34" t="s">
        <v>22</v>
      </c>
      <c r="Q5" s="34" t="s">
        <v>18</v>
      </c>
      <c r="R5" s="34" t="s">
        <v>19</v>
      </c>
      <c r="S5" s="34" t="s">
        <v>20</v>
      </c>
      <c r="T5" s="34" t="s">
        <v>21</v>
      </c>
      <c r="U5" s="60"/>
      <c r="V5" s="60"/>
    </row>
    <row r="6" spans="1:23" s="38" customFormat="1" ht="16.5" x14ac:dyDescent="0.3">
      <c r="A6" s="35">
        <v>1.1000000000000001</v>
      </c>
      <c r="B6" s="36" t="s">
        <v>40</v>
      </c>
      <c r="C6" s="36">
        <v>25000000</v>
      </c>
      <c r="D6" s="36">
        <v>0</v>
      </c>
      <c r="E6" s="36">
        <v>0</v>
      </c>
      <c r="F6" s="36">
        <v>0</v>
      </c>
      <c r="G6" s="36">
        <v>0</v>
      </c>
      <c r="H6" s="36">
        <f>+C6+D6+F6-E6-G6</f>
        <v>25000000</v>
      </c>
      <c r="I6" s="36">
        <v>0</v>
      </c>
      <c r="J6" s="36">
        <v>0</v>
      </c>
      <c r="K6" s="36">
        <v>0</v>
      </c>
      <c r="L6" s="36">
        <v>0</v>
      </c>
      <c r="M6" s="36">
        <v>2400000</v>
      </c>
      <c r="N6" s="36">
        <v>0</v>
      </c>
      <c r="O6" s="36">
        <v>1450000</v>
      </c>
      <c r="P6" s="36">
        <v>0</v>
      </c>
      <c r="Q6" s="36">
        <v>3000000</v>
      </c>
      <c r="R6" s="36">
        <v>155303</v>
      </c>
      <c r="S6" s="36">
        <v>0</v>
      </c>
      <c r="T6" s="36">
        <v>3302000</v>
      </c>
      <c r="U6" s="36">
        <f t="shared" ref="U6:U20" si="0">SUM(I6:T6)</f>
        <v>10307303</v>
      </c>
      <c r="V6" s="39">
        <f>+H6-U6</f>
        <v>14692697</v>
      </c>
      <c r="W6" s="37"/>
    </row>
    <row r="7" spans="1:23" s="38" customFormat="1" ht="16.5" x14ac:dyDescent="0.3">
      <c r="A7" s="35">
        <v>1.2</v>
      </c>
      <c r="B7" s="36" t="s">
        <v>41</v>
      </c>
      <c r="C7" s="36">
        <v>35797286.630000003</v>
      </c>
      <c r="D7" s="36">
        <f>1149900+780000+13469000+408000</f>
        <v>15806900</v>
      </c>
      <c r="E7" s="36">
        <v>0</v>
      </c>
      <c r="F7" s="36">
        <v>0</v>
      </c>
      <c r="G7" s="36">
        <v>0</v>
      </c>
      <c r="H7" s="36">
        <f t="shared" ref="H7:H15" si="1">+C7+D7+F7-E7-G7</f>
        <v>51604186.630000003</v>
      </c>
      <c r="I7" s="36">
        <v>0</v>
      </c>
      <c r="J7" s="36">
        <v>0</v>
      </c>
      <c r="K7" s="36">
        <v>12109245</v>
      </c>
      <c r="L7" s="36">
        <v>350000</v>
      </c>
      <c r="M7" s="36">
        <v>1040000</v>
      </c>
      <c r="N7" s="36">
        <v>1890000</v>
      </c>
      <c r="O7" s="36">
        <v>8584279</v>
      </c>
      <c r="P7" s="36">
        <v>0</v>
      </c>
      <c r="Q7" s="36">
        <v>2250000</v>
      </c>
      <c r="R7" s="36">
        <v>6543000</v>
      </c>
      <c r="S7" s="36">
        <v>4804900</v>
      </c>
      <c r="T7" s="36">
        <v>4650000</v>
      </c>
      <c r="U7" s="36">
        <f t="shared" si="0"/>
        <v>42221424</v>
      </c>
      <c r="V7" s="39">
        <f t="shared" ref="V7:V21" si="2">+H7-U7</f>
        <v>9382762.6300000027</v>
      </c>
      <c r="W7" s="37"/>
    </row>
    <row r="8" spans="1:23" s="38" customFormat="1" ht="16.5" x14ac:dyDescent="0.3">
      <c r="A8" s="35">
        <v>1.3</v>
      </c>
      <c r="B8" s="36" t="s">
        <v>42</v>
      </c>
      <c r="C8" s="36">
        <v>30000000</v>
      </c>
      <c r="D8" s="36">
        <v>250000</v>
      </c>
      <c r="E8" s="36">
        <v>0</v>
      </c>
      <c r="F8" s="36">
        <v>0</v>
      </c>
      <c r="G8" s="36">
        <v>0</v>
      </c>
      <c r="H8" s="36">
        <f t="shared" si="1"/>
        <v>30250000</v>
      </c>
      <c r="I8" s="36">
        <v>0</v>
      </c>
      <c r="J8" s="36">
        <v>0</v>
      </c>
      <c r="K8" s="36">
        <v>395200</v>
      </c>
      <c r="L8" s="36">
        <v>887042</v>
      </c>
      <c r="M8" s="36">
        <v>2657040</v>
      </c>
      <c r="N8" s="36">
        <v>1065749</v>
      </c>
      <c r="O8" s="36">
        <v>3735600</v>
      </c>
      <c r="P8" s="36">
        <v>0</v>
      </c>
      <c r="Q8" s="36">
        <v>170000</v>
      </c>
      <c r="R8" s="36">
        <v>1318836</v>
      </c>
      <c r="S8" s="36">
        <v>1595180</v>
      </c>
      <c r="T8" s="36">
        <v>5428783</v>
      </c>
      <c r="U8" s="36">
        <f t="shared" si="0"/>
        <v>17253430</v>
      </c>
      <c r="V8" s="39">
        <f t="shared" si="2"/>
        <v>12996570</v>
      </c>
      <c r="W8" s="37"/>
    </row>
    <row r="9" spans="1:23" s="38" customFormat="1" ht="16.5" x14ac:dyDescent="0.3">
      <c r="A9" s="35">
        <v>1.4</v>
      </c>
      <c r="B9" s="36" t="s">
        <v>43</v>
      </c>
      <c r="C9" s="36">
        <v>500000</v>
      </c>
      <c r="D9" s="36">
        <v>0</v>
      </c>
      <c r="E9" s="36">
        <v>0</v>
      </c>
      <c r="F9" s="36">
        <v>0</v>
      </c>
      <c r="G9" s="36">
        <v>0</v>
      </c>
      <c r="H9" s="36">
        <f t="shared" si="1"/>
        <v>500000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f t="shared" si="0"/>
        <v>0</v>
      </c>
      <c r="V9" s="39">
        <f t="shared" si="2"/>
        <v>500000</v>
      </c>
      <c r="W9" s="37"/>
    </row>
    <row r="10" spans="1:23" s="38" customFormat="1" ht="16.5" x14ac:dyDescent="0.3">
      <c r="A10" s="35">
        <v>1.5</v>
      </c>
      <c r="B10" s="36" t="s">
        <v>44</v>
      </c>
      <c r="C10" s="36">
        <v>5000000</v>
      </c>
      <c r="D10" s="36">
        <v>1187435</v>
      </c>
      <c r="E10" s="36">
        <v>0</v>
      </c>
      <c r="F10" s="36">
        <v>0</v>
      </c>
      <c r="G10" s="36">
        <v>0</v>
      </c>
      <c r="H10" s="36">
        <f t="shared" si="1"/>
        <v>6187435</v>
      </c>
      <c r="I10" s="36">
        <v>235240</v>
      </c>
      <c r="J10" s="36">
        <v>280020</v>
      </c>
      <c r="K10" s="36">
        <v>285710</v>
      </c>
      <c r="L10" s="36">
        <v>280020</v>
      </c>
      <c r="M10" s="36">
        <v>432870</v>
      </c>
      <c r="N10" s="36">
        <v>105050</v>
      </c>
      <c r="O10" s="36">
        <v>259016</v>
      </c>
      <c r="P10" s="36">
        <v>390849</v>
      </c>
      <c r="Q10" s="36">
        <v>444265</v>
      </c>
      <c r="R10" s="36">
        <v>425134</v>
      </c>
      <c r="S10" s="36">
        <v>241349</v>
      </c>
      <c r="T10" s="36">
        <v>334049</v>
      </c>
      <c r="U10" s="36">
        <f t="shared" si="0"/>
        <v>3713572</v>
      </c>
      <c r="V10" s="39">
        <f t="shared" si="2"/>
        <v>2473863</v>
      </c>
      <c r="W10" s="37"/>
    </row>
    <row r="11" spans="1:23" s="38" customFormat="1" ht="16.5" x14ac:dyDescent="0.3">
      <c r="A11" s="35">
        <v>1.6</v>
      </c>
      <c r="B11" s="36" t="s">
        <v>45</v>
      </c>
      <c r="C11" s="36">
        <v>3000000</v>
      </c>
      <c r="D11" s="36">
        <v>0</v>
      </c>
      <c r="E11" s="36">
        <v>0</v>
      </c>
      <c r="F11" s="36">
        <v>0</v>
      </c>
      <c r="G11" s="36">
        <v>0</v>
      </c>
      <c r="H11" s="36">
        <f t="shared" si="1"/>
        <v>3000000</v>
      </c>
      <c r="I11" s="36">
        <v>0</v>
      </c>
      <c r="J11" s="39">
        <v>0</v>
      </c>
      <c r="K11" s="39">
        <v>0</v>
      </c>
      <c r="L11" s="36">
        <v>0</v>
      </c>
      <c r="M11" s="36">
        <v>0</v>
      </c>
      <c r="N11" s="36">
        <v>300000</v>
      </c>
      <c r="O11" s="36">
        <v>0</v>
      </c>
      <c r="P11" s="36">
        <v>500000</v>
      </c>
      <c r="Q11" s="36">
        <v>450000</v>
      </c>
      <c r="R11" s="36">
        <v>0</v>
      </c>
      <c r="S11" s="36">
        <v>0</v>
      </c>
      <c r="T11" s="36">
        <v>0</v>
      </c>
      <c r="U11" s="36">
        <f t="shared" si="0"/>
        <v>1250000</v>
      </c>
      <c r="V11" s="39">
        <f t="shared" si="2"/>
        <v>1750000</v>
      </c>
      <c r="W11" s="37"/>
    </row>
    <row r="12" spans="1:23" s="38" customFormat="1" ht="16.5" x14ac:dyDescent="0.3">
      <c r="A12" s="35">
        <v>1.7</v>
      </c>
      <c r="B12" s="36" t="s">
        <v>46</v>
      </c>
      <c r="C12" s="36">
        <v>1000000</v>
      </c>
      <c r="D12" s="36">
        <v>0</v>
      </c>
      <c r="E12" s="36">
        <v>0</v>
      </c>
      <c r="F12" s="36">
        <v>0</v>
      </c>
      <c r="G12" s="36">
        <v>0</v>
      </c>
      <c r="H12" s="36">
        <f t="shared" si="1"/>
        <v>1000000</v>
      </c>
      <c r="I12" s="36">
        <v>0</v>
      </c>
      <c r="J12" s="36">
        <v>498800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f t="shared" si="0"/>
        <v>498800</v>
      </c>
      <c r="V12" s="39">
        <f t="shared" si="2"/>
        <v>501200</v>
      </c>
      <c r="W12" s="37"/>
    </row>
    <row r="13" spans="1:23" s="38" customFormat="1" ht="16.5" x14ac:dyDescent="0.3">
      <c r="A13" s="35">
        <v>1.8</v>
      </c>
      <c r="B13" s="35" t="s">
        <v>47</v>
      </c>
      <c r="C13" s="36">
        <v>7478000</v>
      </c>
      <c r="D13" s="36">
        <v>0</v>
      </c>
      <c r="E13" s="36">
        <v>0</v>
      </c>
      <c r="F13" s="36">
        <v>0</v>
      </c>
      <c r="G13" s="36">
        <v>0</v>
      </c>
      <c r="H13" s="36">
        <f t="shared" si="1"/>
        <v>7478000</v>
      </c>
      <c r="I13" s="36">
        <v>0</v>
      </c>
      <c r="J13" s="36">
        <v>0</v>
      </c>
      <c r="K13" s="36">
        <v>241500</v>
      </c>
      <c r="L13" s="36">
        <v>0</v>
      </c>
      <c r="M13" s="36">
        <v>193980</v>
      </c>
      <c r="N13" s="36">
        <v>0</v>
      </c>
      <c r="O13" s="36">
        <v>0</v>
      </c>
      <c r="P13" s="36">
        <v>0</v>
      </c>
      <c r="Q13" s="36">
        <v>0</v>
      </c>
      <c r="R13" s="36">
        <v>103260</v>
      </c>
      <c r="S13" s="36">
        <v>0</v>
      </c>
      <c r="T13" s="36">
        <v>1495600</v>
      </c>
      <c r="U13" s="36">
        <f t="shared" si="0"/>
        <v>2034340</v>
      </c>
      <c r="V13" s="39">
        <f t="shared" si="2"/>
        <v>5443660</v>
      </c>
      <c r="W13" s="37"/>
    </row>
    <row r="14" spans="1:23" s="38" customFormat="1" ht="16.5" x14ac:dyDescent="0.3">
      <c r="A14" s="46" t="s">
        <v>52</v>
      </c>
      <c r="B14" s="35" t="s">
        <v>53</v>
      </c>
      <c r="C14" s="36">
        <v>2000000</v>
      </c>
      <c r="D14" s="36">
        <v>0</v>
      </c>
      <c r="E14" s="36">
        <v>0</v>
      </c>
      <c r="F14" s="36">
        <v>0</v>
      </c>
      <c r="G14" s="36">
        <v>0</v>
      </c>
      <c r="H14" s="36">
        <f>+C14+D14+F14-E14-G14</f>
        <v>2000000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/>
      <c r="S14" s="36">
        <v>0</v>
      </c>
      <c r="T14" s="36">
        <v>0</v>
      </c>
      <c r="U14" s="36">
        <f t="shared" si="0"/>
        <v>0</v>
      </c>
      <c r="V14" s="39">
        <f t="shared" si="2"/>
        <v>2000000</v>
      </c>
      <c r="W14" s="37"/>
    </row>
    <row r="15" spans="1:23" s="38" customFormat="1" ht="16.5" x14ac:dyDescent="0.3">
      <c r="A15" s="46">
        <v>1.1200000000000001</v>
      </c>
      <c r="B15" s="36" t="s">
        <v>48</v>
      </c>
      <c r="C15" s="36">
        <v>1800000</v>
      </c>
      <c r="D15" s="36">
        <v>0</v>
      </c>
      <c r="E15" s="36">
        <v>0</v>
      </c>
      <c r="F15" s="36">
        <v>0</v>
      </c>
      <c r="G15" s="36">
        <v>0</v>
      </c>
      <c r="H15" s="36">
        <f t="shared" si="1"/>
        <v>1800000</v>
      </c>
      <c r="I15" s="36">
        <v>18776.04</v>
      </c>
      <c r="J15" s="36">
        <v>13114.92</v>
      </c>
      <c r="K15" s="36">
        <v>17360.759999999998</v>
      </c>
      <c r="L15" s="36">
        <v>15945.48</v>
      </c>
      <c r="M15" s="36">
        <v>11699.64</v>
      </c>
      <c r="N15" s="36">
        <v>13114.92</v>
      </c>
      <c r="O15" s="36">
        <v>15945.48</v>
      </c>
      <c r="P15" s="36">
        <v>11699.64</v>
      </c>
      <c r="Q15" s="36">
        <v>17360.759999999998</v>
      </c>
      <c r="R15" s="36">
        <v>404114.56</v>
      </c>
      <c r="S15" s="36">
        <v>12199.72</v>
      </c>
      <c r="T15" s="36">
        <v>14446.89</v>
      </c>
      <c r="U15" s="36">
        <f t="shared" si="0"/>
        <v>565778.80999999994</v>
      </c>
      <c r="V15" s="39">
        <f t="shared" si="2"/>
        <v>1234221.19</v>
      </c>
      <c r="W15" s="37"/>
    </row>
    <row r="16" spans="1:23" s="38" customFormat="1" ht="16.5" x14ac:dyDescent="0.3">
      <c r="A16" s="47">
        <v>2.2000000000000002</v>
      </c>
      <c r="B16" s="47" t="s">
        <v>55</v>
      </c>
      <c r="C16" s="36">
        <v>4000000</v>
      </c>
      <c r="D16" s="36">
        <v>0</v>
      </c>
      <c r="E16" s="36">
        <v>0</v>
      </c>
      <c r="F16" s="36">
        <v>0</v>
      </c>
      <c r="G16" s="36">
        <v>0</v>
      </c>
      <c r="H16" s="36">
        <f t="shared" ref="H16:H20" si="3">+C16+D16+F16-E16-G16</f>
        <v>4000000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f t="shared" si="0"/>
        <v>0</v>
      </c>
      <c r="V16" s="39">
        <f t="shared" si="2"/>
        <v>4000000</v>
      </c>
      <c r="W16" s="37"/>
    </row>
    <row r="17" spans="1:23" s="38" customFormat="1" ht="16.5" x14ac:dyDescent="0.3">
      <c r="A17" s="35">
        <v>2.2999999999999998</v>
      </c>
      <c r="B17" s="36" t="s">
        <v>49</v>
      </c>
      <c r="C17" s="36">
        <v>8000000</v>
      </c>
      <c r="D17" s="36">
        <v>0</v>
      </c>
      <c r="E17" s="36">
        <v>0</v>
      </c>
      <c r="F17" s="36">
        <v>0</v>
      </c>
      <c r="G17" s="36">
        <v>0</v>
      </c>
      <c r="H17" s="36">
        <f t="shared" si="3"/>
        <v>8000000</v>
      </c>
      <c r="I17" s="36">
        <v>0</v>
      </c>
      <c r="J17" s="36">
        <v>0</v>
      </c>
      <c r="K17" s="36">
        <v>0</v>
      </c>
      <c r="L17" s="36">
        <v>5220000</v>
      </c>
      <c r="M17" s="36">
        <v>0</v>
      </c>
      <c r="N17" s="36">
        <v>1414400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f t="shared" si="0"/>
        <v>6634400</v>
      </c>
      <c r="V17" s="39">
        <f t="shared" si="2"/>
        <v>1365600</v>
      </c>
      <c r="W17" s="37"/>
    </row>
    <row r="18" spans="1:23" s="38" customFormat="1" ht="16.5" x14ac:dyDescent="0.3">
      <c r="A18" s="35">
        <v>3</v>
      </c>
      <c r="B18" s="36" t="s">
        <v>50</v>
      </c>
      <c r="C18" s="36">
        <v>2000000</v>
      </c>
      <c r="D18" s="36">
        <v>0</v>
      </c>
      <c r="E18" s="36">
        <v>0</v>
      </c>
      <c r="F18" s="36">
        <v>0</v>
      </c>
      <c r="G18" s="36">
        <v>0</v>
      </c>
      <c r="H18" s="36">
        <f t="shared" si="3"/>
        <v>2000000</v>
      </c>
      <c r="I18" s="36">
        <v>0</v>
      </c>
      <c r="J18" s="36">
        <v>0</v>
      </c>
      <c r="K18" s="36">
        <v>0</v>
      </c>
      <c r="L18" s="36"/>
      <c r="M18" s="36">
        <v>151000</v>
      </c>
      <c r="N18" s="36">
        <v>0</v>
      </c>
      <c r="O18" s="36">
        <v>0</v>
      </c>
      <c r="P18" s="36">
        <v>336000</v>
      </c>
      <c r="Q18" s="36">
        <v>0</v>
      </c>
      <c r="R18" s="36">
        <v>0</v>
      </c>
      <c r="S18" s="36">
        <v>0</v>
      </c>
      <c r="T18" s="36">
        <v>0</v>
      </c>
      <c r="U18" s="36">
        <f t="shared" si="0"/>
        <v>487000</v>
      </c>
      <c r="V18" s="39">
        <f t="shared" si="2"/>
        <v>1513000</v>
      </c>
      <c r="W18" s="37"/>
    </row>
    <row r="19" spans="1:23" s="38" customFormat="1" ht="16.5" x14ac:dyDescent="0.3">
      <c r="A19" s="35">
        <v>4</v>
      </c>
      <c r="B19" s="36" t="s">
        <v>54</v>
      </c>
      <c r="C19" s="36">
        <f>3469722+6753491</f>
        <v>10223213</v>
      </c>
      <c r="D19" s="36">
        <v>4500000</v>
      </c>
      <c r="E19" s="36">
        <v>0</v>
      </c>
      <c r="F19" s="36">
        <v>0</v>
      </c>
      <c r="G19" s="36">
        <v>0</v>
      </c>
      <c r="H19" s="36">
        <f t="shared" si="3"/>
        <v>14723213</v>
      </c>
      <c r="I19" s="36">
        <v>0</v>
      </c>
      <c r="J19" s="36">
        <v>0</v>
      </c>
      <c r="K19" s="36">
        <v>0</v>
      </c>
      <c r="L19" s="36">
        <v>0</v>
      </c>
      <c r="M19" s="36">
        <v>183700</v>
      </c>
      <c r="N19" s="36">
        <v>0</v>
      </c>
      <c r="O19" s="36">
        <v>0</v>
      </c>
      <c r="P19" s="36">
        <v>0</v>
      </c>
      <c r="Q19" s="36">
        <v>0</v>
      </c>
      <c r="R19" s="36">
        <f>4370000-794280</f>
        <v>3575720</v>
      </c>
      <c r="S19" s="36">
        <v>0</v>
      </c>
      <c r="T19" s="36">
        <v>5067100</v>
      </c>
      <c r="U19" s="36">
        <f t="shared" si="0"/>
        <v>8826520</v>
      </c>
      <c r="V19" s="39">
        <f t="shared" si="2"/>
        <v>5896693</v>
      </c>
      <c r="W19" s="37"/>
    </row>
    <row r="20" spans="1:23" s="38" customFormat="1" ht="16.5" x14ac:dyDescent="0.3">
      <c r="A20" s="35">
        <v>5</v>
      </c>
      <c r="B20" s="36" t="s">
        <v>51</v>
      </c>
      <c r="C20" s="36">
        <v>500000.27</v>
      </c>
      <c r="D20" s="36">
        <v>0</v>
      </c>
      <c r="E20" s="36">
        <v>0</v>
      </c>
      <c r="F20" s="36">
        <v>0</v>
      </c>
      <c r="G20" s="36">
        <v>0</v>
      </c>
      <c r="H20" s="36">
        <f t="shared" si="3"/>
        <v>500000.27</v>
      </c>
      <c r="I20" s="36">
        <v>0</v>
      </c>
      <c r="J20" s="36">
        <v>0</v>
      </c>
      <c r="K20" s="36">
        <v>0</v>
      </c>
      <c r="L20" s="36">
        <v>60</v>
      </c>
      <c r="M20" s="36">
        <v>375</v>
      </c>
      <c r="N20" s="36">
        <v>1070</v>
      </c>
      <c r="O20" s="36">
        <v>0</v>
      </c>
      <c r="P20" s="36">
        <v>3</v>
      </c>
      <c r="Q20" s="36">
        <v>0</v>
      </c>
      <c r="R20" s="36">
        <v>50</v>
      </c>
      <c r="S20" s="36">
        <v>446</v>
      </c>
      <c r="T20" s="36">
        <v>140</v>
      </c>
      <c r="U20" s="36">
        <f t="shared" si="0"/>
        <v>2144</v>
      </c>
      <c r="V20" s="39">
        <f t="shared" si="2"/>
        <v>497856.27</v>
      </c>
      <c r="W20" s="37"/>
    </row>
    <row r="21" spans="1:23" s="44" customFormat="1" ht="16.5" x14ac:dyDescent="0.3">
      <c r="A21" s="40"/>
      <c r="B21" s="41" t="s">
        <v>32</v>
      </c>
      <c r="C21" s="42">
        <f t="shared" ref="C21:U21" si="4">SUM(C6:C20)</f>
        <v>136298499.90000001</v>
      </c>
      <c r="D21" s="42">
        <f t="shared" si="4"/>
        <v>21744335</v>
      </c>
      <c r="E21" s="42">
        <f t="shared" si="4"/>
        <v>0</v>
      </c>
      <c r="F21" s="42">
        <f t="shared" si="4"/>
        <v>0</v>
      </c>
      <c r="G21" s="42">
        <f t="shared" si="4"/>
        <v>0</v>
      </c>
      <c r="H21" s="42">
        <f t="shared" si="4"/>
        <v>158042834.90000001</v>
      </c>
      <c r="I21" s="42">
        <f t="shared" si="4"/>
        <v>254016.04</v>
      </c>
      <c r="J21" s="42">
        <f t="shared" si="4"/>
        <v>791934.92</v>
      </c>
      <c r="K21" s="42">
        <f t="shared" si="4"/>
        <v>13049015.76</v>
      </c>
      <c r="L21" s="42">
        <f t="shared" si="4"/>
        <v>6753067.4800000004</v>
      </c>
      <c r="M21" s="42">
        <f t="shared" si="4"/>
        <v>7070664.6399999997</v>
      </c>
      <c r="N21" s="42">
        <f t="shared" si="4"/>
        <v>4789383.92</v>
      </c>
      <c r="O21" s="42">
        <f t="shared" si="4"/>
        <v>14044840.48</v>
      </c>
      <c r="P21" s="42">
        <f t="shared" si="4"/>
        <v>1238551.6400000001</v>
      </c>
      <c r="Q21" s="42">
        <f t="shared" si="4"/>
        <v>6331625.7599999998</v>
      </c>
      <c r="R21" s="42">
        <f t="shared" si="4"/>
        <v>12525417.560000001</v>
      </c>
      <c r="S21" s="42">
        <f t="shared" si="4"/>
        <v>6654074.7199999997</v>
      </c>
      <c r="T21" s="42">
        <f t="shared" si="4"/>
        <v>20292118.890000001</v>
      </c>
      <c r="U21" s="42">
        <f t="shared" si="4"/>
        <v>93794711.810000002</v>
      </c>
      <c r="V21" s="55">
        <f t="shared" si="2"/>
        <v>64248123.090000004</v>
      </c>
      <c r="W21" s="43"/>
    </row>
    <row r="22" spans="1:23" x14ac:dyDescent="0.25">
      <c r="A22" s="29"/>
      <c r="B22" s="23"/>
      <c r="C22" s="23"/>
      <c r="D22" s="23"/>
      <c r="E22" s="23"/>
      <c r="F22" s="23"/>
      <c r="G22" s="23"/>
      <c r="H22" s="23"/>
      <c r="I22" s="23"/>
      <c r="J22" s="23"/>
      <c r="K22" s="45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3" x14ac:dyDescent="0.25">
      <c r="A23" s="29"/>
      <c r="B23" s="23"/>
      <c r="C23" s="23"/>
      <c r="D23" s="23"/>
      <c r="E23" s="23"/>
      <c r="F23" s="23"/>
      <c r="G23" s="23"/>
      <c r="H23" s="23"/>
      <c r="I23" s="23"/>
      <c r="J23" s="23"/>
      <c r="K23" s="45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3" x14ac:dyDescent="0.25">
      <c r="A24" s="29"/>
      <c r="B24" s="23"/>
      <c r="C24" s="23"/>
      <c r="D24" s="23"/>
      <c r="E24" s="23"/>
      <c r="F24" s="23"/>
      <c r="G24" s="23"/>
      <c r="H24" s="23"/>
      <c r="I24" s="23"/>
      <c r="J24" s="23"/>
      <c r="K24" s="45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3" x14ac:dyDescent="0.25">
      <c r="A25" s="29"/>
      <c r="B25" s="23"/>
      <c r="C25" s="23"/>
      <c r="D25" s="23"/>
      <c r="E25" s="23"/>
      <c r="F25" s="23"/>
      <c r="G25" s="23"/>
      <c r="H25" s="23"/>
      <c r="I25" s="23"/>
      <c r="J25" s="23"/>
      <c r="K25" s="45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3" x14ac:dyDescent="0.25">
      <c r="A26" s="29"/>
      <c r="B26" s="23"/>
      <c r="C26" s="23"/>
      <c r="D26" s="23"/>
      <c r="E26" s="23"/>
      <c r="F26" s="23"/>
      <c r="G26" s="23"/>
      <c r="H26" s="23"/>
      <c r="I26" s="23"/>
      <c r="J26" s="23"/>
      <c r="K26" s="45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3" x14ac:dyDescent="0.25">
      <c r="A27" s="29"/>
      <c r="B27" s="23"/>
      <c r="C27" s="23"/>
      <c r="D27" s="23"/>
      <c r="E27" s="23"/>
      <c r="F27" s="23"/>
      <c r="G27" s="23"/>
      <c r="H27" s="23"/>
      <c r="I27" s="23"/>
      <c r="J27" s="23"/>
      <c r="K27" s="45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3" ht="16.5" x14ac:dyDescent="0.3">
      <c r="A28" s="6" t="s">
        <v>56</v>
      </c>
    </row>
    <row r="29" spans="1:23" ht="16.5" x14ac:dyDescent="0.3">
      <c r="A29" s="6" t="s">
        <v>57</v>
      </c>
    </row>
    <row r="30" spans="1:23" ht="16.5" x14ac:dyDescent="0.3">
      <c r="A30" s="6"/>
    </row>
    <row r="31" spans="1:23" x14ac:dyDescent="0.25">
      <c r="G31" s="23"/>
    </row>
  </sheetData>
  <mergeCells count="9">
    <mergeCell ref="A1:V1"/>
    <mergeCell ref="I4:T4"/>
    <mergeCell ref="D4:G4"/>
    <mergeCell ref="U4:U5"/>
    <mergeCell ref="H4:H5"/>
    <mergeCell ref="A4:A5"/>
    <mergeCell ref="B4:B5"/>
    <mergeCell ref="C4:C5"/>
    <mergeCell ref="V4:V5"/>
  </mergeCells>
  <printOptions horizontalCentered="1"/>
  <pageMargins left="0.17" right="0.16" top="0.75" bottom="0.75" header="0.3" footer="0.3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topLeftCell="L1" workbookViewId="0">
      <selection activeCell="T6" sqref="T6"/>
    </sheetView>
  </sheetViews>
  <sheetFormatPr baseColWidth="10" defaultRowHeight="15.75" x14ac:dyDescent="0.25"/>
  <cols>
    <col min="1" max="1" width="3.875" customWidth="1"/>
    <col min="2" max="2" width="18.25" bestFit="1" customWidth="1"/>
    <col min="3" max="3" width="12.625" customWidth="1"/>
    <col min="4" max="4" width="11.75" bestFit="1" customWidth="1"/>
    <col min="5" max="5" width="5.875" customWidth="1"/>
    <col min="6" max="6" width="12.5" customWidth="1"/>
    <col min="7" max="7" width="11.75" bestFit="1" customWidth="1"/>
    <col min="8" max="8" width="9" customWidth="1"/>
    <col min="9" max="9" width="10.875" bestFit="1" customWidth="1"/>
    <col min="10" max="10" width="11.75" bestFit="1" customWidth="1"/>
    <col min="11" max="11" width="9.625" bestFit="1" customWidth="1"/>
    <col min="12" max="12" width="10.875" bestFit="1" customWidth="1"/>
    <col min="13" max="13" width="9.375" customWidth="1"/>
    <col min="14" max="14" width="9.625" customWidth="1"/>
    <col min="15" max="15" width="10.375" customWidth="1"/>
    <col min="16" max="16" width="10.875" bestFit="1" customWidth="1"/>
    <col min="17" max="17" width="9.625" bestFit="1" customWidth="1"/>
    <col min="18" max="18" width="10.375" customWidth="1"/>
    <col min="19" max="19" width="12.625" customWidth="1"/>
    <col min="20" max="20" width="11" customWidth="1"/>
    <col min="21" max="21" width="8.25" style="24" customWidth="1"/>
    <col min="22" max="22" width="12.125" customWidth="1"/>
    <col min="23" max="23" width="13.125" customWidth="1"/>
  </cols>
  <sheetData>
    <row r="1" spans="1:23" ht="18.75" x14ac:dyDescent="0.3">
      <c r="A1" s="69" t="s">
        <v>60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1"/>
      <c r="W1" s="1"/>
    </row>
    <row r="2" spans="1:23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/>
      <c r="W2" s="1"/>
    </row>
    <row r="3" spans="1:23" x14ac:dyDescent="0.25">
      <c r="C3" s="7"/>
      <c r="D3" s="7"/>
      <c r="E3" s="8"/>
      <c r="F3" s="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V3" s="1"/>
      <c r="W3" s="1"/>
    </row>
    <row r="4" spans="1:23" ht="16.5" x14ac:dyDescent="0.3">
      <c r="A4" s="65" t="s">
        <v>0</v>
      </c>
      <c r="B4" s="65" t="s">
        <v>1</v>
      </c>
      <c r="C4" s="67" t="s">
        <v>2</v>
      </c>
      <c r="D4" s="70" t="s">
        <v>9</v>
      </c>
      <c r="E4" s="71"/>
      <c r="F4" s="67" t="s">
        <v>28</v>
      </c>
      <c r="G4" s="72" t="s">
        <v>6</v>
      </c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 t="s">
        <v>61</v>
      </c>
      <c r="T4" s="73" t="s">
        <v>7</v>
      </c>
      <c r="U4" s="63" t="s">
        <v>8</v>
      </c>
      <c r="V4" s="1"/>
      <c r="W4" s="1"/>
    </row>
    <row r="5" spans="1:23" ht="66.75" customHeight="1" x14ac:dyDescent="0.3">
      <c r="A5" s="66"/>
      <c r="B5" s="66"/>
      <c r="C5" s="68"/>
      <c r="D5" s="53" t="s">
        <v>23</v>
      </c>
      <c r="E5" s="54" t="s">
        <v>24</v>
      </c>
      <c r="F5" s="68"/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18</v>
      </c>
      <c r="P5" s="3" t="s">
        <v>19</v>
      </c>
      <c r="Q5" s="3" t="s">
        <v>20</v>
      </c>
      <c r="R5" s="3" t="s">
        <v>21</v>
      </c>
      <c r="S5" s="74"/>
      <c r="T5" s="74"/>
      <c r="U5" s="64"/>
      <c r="V5" s="1"/>
      <c r="W5" s="1"/>
    </row>
    <row r="6" spans="1:23" x14ac:dyDescent="0.25">
      <c r="A6" s="9">
        <v>1.1000000000000001</v>
      </c>
      <c r="B6" s="9" t="s">
        <v>33</v>
      </c>
      <c r="C6" s="10">
        <v>500000</v>
      </c>
      <c r="D6" s="10">
        <v>0</v>
      </c>
      <c r="E6" s="11">
        <v>0</v>
      </c>
      <c r="F6" s="50">
        <f>+C6+D6-E6</f>
        <v>500000</v>
      </c>
      <c r="G6" s="12">
        <v>19950</v>
      </c>
      <c r="H6" s="12">
        <v>20000</v>
      </c>
      <c r="I6" s="12">
        <v>0</v>
      </c>
      <c r="J6" s="12">
        <v>0</v>
      </c>
      <c r="K6" s="12">
        <v>0</v>
      </c>
      <c r="L6" s="30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52">
        <f>SUM(G6:R6)</f>
        <v>39950</v>
      </c>
      <c r="T6" s="12">
        <f t="shared" ref="T6:T15" si="0">+F6-S6</f>
        <v>460050</v>
      </c>
      <c r="U6" s="25">
        <f>S6/F6</f>
        <v>7.9899999999999999E-2</v>
      </c>
      <c r="V6" s="1"/>
      <c r="W6" s="1"/>
    </row>
    <row r="7" spans="1:23" x14ac:dyDescent="0.25">
      <c r="A7" s="9">
        <v>1.2</v>
      </c>
      <c r="B7" s="9" t="s">
        <v>29</v>
      </c>
      <c r="C7" s="10">
        <v>84378000</v>
      </c>
      <c r="D7" s="10">
        <v>13469000</v>
      </c>
      <c r="E7" s="11">
        <v>0</v>
      </c>
      <c r="F7" s="50">
        <f t="shared" ref="F7:F15" si="1">+C7+D7-E7</f>
        <v>97847000</v>
      </c>
      <c r="G7" s="12">
        <v>0</v>
      </c>
      <c r="H7" s="12">
        <v>0</v>
      </c>
      <c r="I7" s="12">
        <v>0</v>
      </c>
      <c r="J7" s="12">
        <v>97847000</v>
      </c>
      <c r="K7" s="12">
        <v>0</v>
      </c>
      <c r="L7" s="30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52">
        <f t="shared" ref="S7:S15" si="2">SUM(G7:R7)</f>
        <v>97847000</v>
      </c>
      <c r="T7" s="12">
        <f t="shared" si="0"/>
        <v>0</v>
      </c>
      <c r="U7" s="25">
        <f t="shared" ref="U7:U16" si="3">S7/F7</f>
        <v>1</v>
      </c>
      <c r="V7" s="1"/>
      <c r="W7" s="1"/>
    </row>
    <row r="8" spans="1:23" x14ac:dyDescent="0.25">
      <c r="A8" s="9">
        <v>1.4</v>
      </c>
      <c r="B8" s="9" t="s">
        <v>34</v>
      </c>
      <c r="C8" s="10">
        <v>50000</v>
      </c>
      <c r="D8" s="10">
        <v>250000</v>
      </c>
      <c r="E8" s="11">
        <v>0</v>
      </c>
      <c r="F8" s="50">
        <f t="shared" si="1"/>
        <v>300000</v>
      </c>
      <c r="G8" s="12">
        <v>0</v>
      </c>
      <c r="H8" s="12">
        <v>0</v>
      </c>
      <c r="I8" s="12">
        <v>21000</v>
      </c>
      <c r="J8" s="12">
        <v>36000</v>
      </c>
      <c r="K8" s="12">
        <v>0</v>
      </c>
      <c r="L8" s="30">
        <v>6000</v>
      </c>
      <c r="M8" s="12">
        <v>39000</v>
      </c>
      <c r="N8" s="12">
        <v>9000</v>
      </c>
      <c r="O8" s="12">
        <v>66000</v>
      </c>
      <c r="P8" s="12">
        <v>0</v>
      </c>
      <c r="Q8" s="12">
        <v>69000</v>
      </c>
      <c r="R8" s="12">
        <v>0</v>
      </c>
      <c r="S8" s="52">
        <f t="shared" si="2"/>
        <v>246000</v>
      </c>
      <c r="T8" s="12">
        <f t="shared" si="0"/>
        <v>54000</v>
      </c>
      <c r="U8" s="25">
        <f t="shared" si="3"/>
        <v>0.82</v>
      </c>
      <c r="V8" s="1"/>
      <c r="W8" s="1"/>
    </row>
    <row r="9" spans="1:23" x14ac:dyDescent="0.25">
      <c r="A9" s="9">
        <v>1.5</v>
      </c>
      <c r="B9" s="9" t="s">
        <v>35</v>
      </c>
      <c r="C9" s="10">
        <v>100000</v>
      </c>
      <c r="D9" s="10">
        <v>0</v>
      </c>
      <c r="E9" s="11">
        <v>0</v>
      </c>
      <c r="F9" s="50">
        <f t="shared" si="1"/>
        <v>100000</v>
      </c>
      <c r="G9" s="12">
        <v>30000</v>
      </c>
      <c r="H9" s="12">
        <v>0</v>
      </c>
      <c r="I9" s="12">
        <v>0</v>
      </c>
      <c r="J9" s="12">
        <v>0</v>
      </c>
      <c r="K9" s="12">
        <v>0</v>
      </c>
      <c r="L9" s="30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52">
        <f t="shared" si="2"/>
        <v>30000</v>
      </c>
      <c r="T9" s="12">
        <f t="shared" si="0"/>
        <v>70000</v>
      </c>
      <c r="U9" s="25">
        <f t="shared" si="3"/>
        <v>0.3</v>
      </c>
      <c r="V9" s="1"/>
      <c r="W9" s="1"/>
    </row>
    <row r="10" spans="1:23" x14ac:dyDescent="0.25">
      <c r="A10" s="9">
        <v>1.6</v>
      </c>
      <c r="B10" s="9" t="s">
        <v>30</v>
      </c>
      <c r="C10" s="10">
        <v>2000</v>
      </c>
      <c r="D10" s="10">
        <f>3117335+408000</f>
        <v>3525335</v>
      </c>
      <c r="E10" s="11">
        <v>0</v>
      </c>
      <c r="F10" s="50">
        <f t="shared" si="1"/>
        <v>3527335</v>
      </c>
      <c r="G10" s="12">
        <v>1149900</v>
      </c>
      <c r="H10" s="12">
        <v>0</v>
      </c>
      <c r="I10" s="12">
        <v>780000</v>
      </c>
      <c r="J10" s="12">
        <v>0</v>
      </c>
      <c r="K10" s="12">
        <v>0</v>
      </c>
      <c r="L10" s="30">
        <v>1187435</v>
      </c>
      <c r="M10" s="12">
        <v>104</v>
      </c>
      <c r="N10" s="12">
        <v>408201</v>
      </c>
      <c r="O10" s="12">
        <v>0</v>
      </c>
      <c r="P10" s="12">
        <v>0</v>
      </c>
      <c r="Q10" s="12">
        <v>0</v>
      </c>
      <c r="R10" s="12">
        <v>0</v>
      </c>
      <c r="S10" s="52">
        <f t="shared" si="2"/>
        <v>3525640</v>
      </c>
      <c r="T10" s="12">
        <f t="shared" si="0"/>
        <v>1695</v>
      </c>
      <c r="U10" s="25">
        <f t="shared" si="3"/>
        <v>0.99951946724651897</v>
      </c>
    </row>
    <row r="11" spans="1:23" x14ac:dyDescent="0.25">
      <c r="A11" s="9">
        <v>1.9</v>
      </c>
      <c r="B11" s="9" t="s">
        <v>36</v>
      </c>
      <c r="C11" s="10">
        <v>6120000</v>
      </c>
      <c r="D11" s="10">
        <v>0</v>
      </c>
      <c r="E11" s="11">
        <v>0</v>
      </c>
      <c r="F11" s="50">
        <f t="shared" si="1"/>
        <v>6120000</v>
      </c>
      <c r="G11" s="12">
        <v>0</v>
      </c>
      <c r="H11" s="12">
        <v>0</v>
      </c>
      <c r="I11" s="12">
        <v>640000</v>
      </c>
      <c r="J11" s="12">
        <v>640000</v>
      </c>
      <c r="K11" s="12">
        <v>640000</v>
      </c>
      <c r="L11" s="30"/>
      <c r="M11" s="12">
        <v>640000</v>
      </c>
      <c r="N11" s="12">
        <v>360000</v>
      </c>
      <c r="O11" s="12">
        <v>640000</v>
      </c>
      <c r="P11" s="12">
        <v>0</v>
      </c>
      <c r="Q11" s="12">
        <v>640000</v>
      </c>
      <c r="R11" s="12">
        <v>360000</v>
      </c>
      <c r="S11" s="52">
        <f t="shared" si="2"/>
        <v>4560000</v>
      </c>
      <c r="T11" s="12">
        <f t="shared" si="0"/>
        <v>1560000</v>
      </c>
      <c r="U11" s="25">
        <f t="shared" si="3"/>
        <v>0.74509803921568629</v>
      </c>
    </row>
    <row r="12" spans="1:23" x14ac:dyDescent="0.25">
      <c r="A12" s="9">
        <v>2.4</v>
      </c>
      <c r="B12" s="9" t="s">
        <v>37</v>
      </c>
      <c r="C12" s="10">
        <v>1000</v>
      </c>
      <c r="D12" s="10">
        <v>4500000</v>
      </c>
      <c r="E12" s="11">
        <v>0</v>
      </c>
      <c r="F12" s="50">
        <f t="shared" si="1"/>
        <v>4501000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4500000</v>
      </c>
      <c r="Q12" s="12">
        <v>0</v>
      </c>
      <c r="R12" s="12">
        <v>0</v>
      </c>
      <c r="S12" s="52">
        <f t="shared" si="2"/>
        <v>4500000</v>
      </c>
      <c r="T12" s="12">
        <f t="shared" si="0"/>
        <v>1000</v>
      </c>
      <c r="U12" s="25">
        <f t="shared" si="3"/>
        <v>0.99977782714952235</v>
      </c>
    </row>
    <row r="13" spans="1:23" x14ac:dyDescent="0.25">
      <c r="A13" s="9">
        <v>2.5</v>
      </c>
      <c r="B13" s="9" t="s">
        <v>38</v>
      </c>
      <c r="C13" s="10">
        <v>1000</v>
      </c>
      <c r="D13" s="10">
        <v>0</v>
      </c>
      <c r="E13" s="11">
        <v>0</v>
      </c>
      <c r="F13" s="50">
        <f t="shared" si="1"/>
        <v>1000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52">
        <f t="shared" si="2"/>
        <v>0</v>
      </c>
      <c r="T13" s="12">
        <f t="shared" si="0"/>
        <v>1000</v>
      </c>
      <c r="U13" s="25">
        <f t="shared" si="3"/>
        <v>0</v>
      </c>
    </row>
    <row r="14" spans="1:23" x14ac:dyDescent="0.25">
      <c r="A14" s="9">
        <v>3.2</v>
      </c>
      <c r="B14" s="9" t="s">
        <v>39</v>
      </c>
      <c r="C14" s="10">
        <v>600000</v>
      </c>
      <c r="D14" s="10">
        <v>0</v>
      </c>
      <c r="E14" s="11">
        <v>0</v>
      </c>
      <c r="F14" s="50">
        <f t="shared" si="1"/>
        <v>600000</v>
      </c>
      <c r="G14" s="12">
        <v>1240.98</v>
      </c>
      <c r="H14" s="12">
        <v>231.38</v>
      </c>
      <c r="I14" s="12">
        <v>76.39</v>
      </c>
      <c r="J14" s="12">
        <v>3418.86</v>
      </c>
      <c r="K14" s="12">
        <v>3812.93</v>
      </c>
      <c r="L14" s="30">
        <v>3445.13</v>
      </c>
      <c r="M14" s="12">
        <v>3377.3</v>
      </c>
      <c r="N14" s="12">
        <v>2816.18</v>
      </c>
      <c r="O14" s="12">
        <v>2559.7399999999998</v>
      </c>
      <c r="P14" s="12">
        <v>2282</v>
      </c>
      <c r="Q14" s="12">
        <v>2016.63</v>
      </c>
      <c r="R14" s="12">
        <v>1496.14</v>
      </c>
      <c r="S14" s="52">
        <f t="shared" si="2"/>
        <v>26773.66</v>
      </c>
      <c r="T14" s="12">
        <f t="shared" si="0"/>
        <v>573226.34</v>
      </c>
      <c r="U14" s="25">
        <f t="shared" si="3"/>
        <v>4.4622766666666668E-2</v>
      </c>
    </row>
    <row r="15" spans="1:23" x14ac:dyDescent="0.25">
      <c r="A15" s="9">
        <v>3.5</v>
      </c>
      <c r="B15" s="9" t="s">
        <v>31</v>
      </c>
      <c r="C15" s="13">
        <v>44546499.899999999</v>
      </c>
      <c r="D15" s="13">
        <v>0</v>
      </c>
      <c r="E15" s="14">
        <v>0</v>
      </c>
      <c r="F15" s="51">
        <f t="shared" si="1"/>
        <v>44546499.899999999</v>
      </c>
      <c r="G15" s="4">
        <v>44546499.899999999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52">
        <f t="shared" si="2"/>
        <v>44546499.899999999</v>
      </c>
      <c r="T15" s="12">
        <f t="shared" si="0"/>
        <v>0</v>
      </c>
      <c r="U15" s="25">
        <f t="shared" si="3"/>
        <v>1</v>
      </c>
    </row>
    <row r="16" spans="1:23" ht="16.5" x14ac:dyDescent="0.3">
      <c r="A16" s="15"/>
      <c r="B16" s="16" t="s">
        <v>32</v>
      </c>
      <c r="C16" s="17">
        <f>SUM(C6:C15)</f>
        <v>136298499.90000001</v>
      </c>
      <c r="D16" s="17">
        <f>SUM(D6:D15)</f>
        <v>21744335</v>
      </c>
      <c r="E16" s="18">
        <f>SUM(E6:E15)</f>
        <v>0</v>
      </c>
      <c r="F16" s="17">
        <f>+C16+D16-E16</f>
        <v>158042834.90000001</v>
      </c>
      <c r="G16" s="19">
        <f>SUM(G6:G15)</f>
        <v>45747590.879999995</v>
      </c>
      <c r="H16" s="19">
        <f t="shared" ref="H16:L16" si="4">SUM(H6:H15)</f>
        <v>20231.38</v>
      </c>
      <c r="I16" s="19">
        <f t="shared" si="4"/>
        <v>1441076.39</v>
      </c>
      <c r="J16" s="19">
        <f t="shared" si="4"/>
        <v>98526418.859999999</v>
      </c>
      <c r="K16" s="19">
        <f t="shared" si="4"/>
        <v>643812.93000000005</v>
      </c>
      <c r="L16" s="19">
        <f t="shared" si="4"/>
        <v>1196880.1299999999</v>
      </c>
      <c r="M16" s="19">
        <f>SUM(M6:M15)</f>
        <v>682481.3</v>
      </c>
      <c r="N16" s="19">
        <f>SUM(N6:N15)</f>
        <v>780017.18</v>
      </c>
      <c r="O16" s="19">
        <f>SUM(O6:O15)</f>
        <v>708559.74</v>
      </c>
      <c r="P16" s="19">
        <f>SUM(P6:P15)</f>
        <v>4502282</v>
      </c>
      <c r="Q16" s="19">
        <f t="shared" ref="Q16" si="5">SUM(Q6:Q14)</f>
        <v>711016.63</v>
      </c>
      <c r="R16" s="19">
        <f>SUM(R6:R15)</f>
        <v>361496.14</v>
      </c>
      <c r="S16" s="19">
        <f>SUM(S6:S15)</f>
        <v>155321863.56</v>
      </c>
      <c r="T16" s="20">
        <f>+F16-S16</f>
        <v>2720971.3400000036</v>
      </c>
      <c r="U16" s="26">
        <f t="shared" si="3"/>
        <v>0.98278332996417284</v>
      </c>
    </row>
    <row r="17" spans="1:21" x14ac:dyDescent="0.25">
      <c r="A17" s="1"/>
      <c r="B17" s="1"/>
      <c r="C17" s="21"/>
      <c r="D17" s="21"/>
      <c r="E17" s="22"/>
      <c r="F17" s="2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7"/>
    </row>
    <row r="18" spans="1:21" x14ac:dyDescent="0.25">
      <c r="A18" s="1"/>
      <c r="B18" s="1"/>
      <c r="C18" s="21"/>
      <c r="D18" s="21"/>
      <c r="E18" s="22"/>
      <c r="F18" s="21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7"/>
    </row>
    <row r="19" spans="1:21" x14ac:dyDescent="0.25">
      <c r="A19" s="1"/>
      <c r="B19" s="1"/>
      <c r="C19" s="21"/>
      <c r="D19" s="21"/>
      <c r="E19" s="22"/>
      <c r="F19" s="21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7"/>
    </row>
    <row r="20" spans="1:21" x14ac:dyDescent="0.25">
      <c r="A20" s="1"/>
      <c r="B20" s="1"/>
      <c r="C20" s="21"/>
      <c r="D20" s="21"/>
      <c r="E20" s="22"/>
      <c r="F20" s="21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7"/>
    </row>
    <row r="21" spans="1:21" x14ac:dyDescent="0.25">
      <c r="A21" s="1"/>
      <c r="B21" s="1"/>
      <c r="C21" s="21"/>
      <c r="D21" s="21"/>
      <c r="E21" s="22"/>
      <c r="F21" s="21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7"/>
    </row>
    <row r="22" spans="1:21" x14ac:dyDescent="0.25">
      <c r="A22" s="1"/>
      <c r="B22" s="1"/>
      <c r="C22" s="21"/>
      <c r="D22" s="21"/>
      <c r="E22" s="22"/>
      <c r="F22" s="21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7"/>
    </row>
    <row r="23" spans="1:21" ht="16.5" x14ac:dyDescent="0.3">
      <c r="A23" s="6" t="s">
        <v>56</v>
      </c>
      <c r="B23" s="1"/>
      <c r="C23" s="21"/>
      <c r="D23" s="21"/>
      <c r="E23" s="22"/>
      <c r="F23" s="21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7"/>
    </row>
    <row r="24" spans="1:21" ht="16.5" x14ac:dyDescent="0.3">
      <c r="A24" s="6" t="s">
        <v>57</v>
      </c>
    </row>
    <row r="25" spans="1:21" ht="16.5" x14ac:dyDescent="0.3">
      <c r="A25" s="6"/>
    </row>
  </sheetData>
  <mergeCells count="10">
    <mergeCell ref="U4:U5"/>
    <mergeCell ref="A4:A5"/>
    <mergeCell ref="B4:B5"/>
    <mergeCell ref="C4:C5"/>
    <mergeCell ref="A1:U1"/>
    <mergeCell ref="D4:E4"/>
    <mergeCell ref="F4:F5"/>
    <mergeCell ref="G4:R4"/>
    <mergeCell ref="S4:S5"/>
    <mergeCell ref="T4:T5"/>
  </mergeCells>
  <printOptions verticalCentered="1"/>
  <pageMargins left="0.17" right="0.16" top="0.37" bottom="0.75" header="0.3" footer="0.3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 PPTAL GTS DIC 31</vt:lpstr>
      <vt:lpstr>EJEC PPTAL DIC 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Aristóteles</dc:creator>
  <cp:lastModifiedBy>USUARIO</cp:lastModifiedBy>
  <cp:lastPrinted>2014-01-13T16:22:08Z</cp:lastPrinted>
  <dcterms:created xsi:type="dcterms:W3CDTF">2013-05-14T20:16:04Z</dcterms:created>
  <dcterms:modified xsi:type="dcterms:W3CDTF">2014-01-13T17:21:33Z</dcterms:modified>
</cp:coreProperties>
</file>