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5790" activeTab="2"/>
  </bookViews>
  <sheets>
    <sheet name="EJEC PPTAL GASTOS" sheetId="1" r:id="rId1"/>
    <sheet name="EJEC PPTAL ING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<sst xmlns="http://schemas.openxmlformats.org/spreadsheetml/2006/main" count="136" uniqueCount="69">
  <si>
    <t>INSTITUCION EDUCATIVA NUEVA GRANADA</t>
  </si>
  <si>
    <t>EGRESOS</t>
  </si>
  <si>
    <t>NOMBRE DEL RUBRO</t>
  </si>
  <si>
    <t>PRESUPUESTO APROBADO</t>
  </si>
  <si>
    <t>ENERO</t>
  </si>
  <si>
    <t>FEBRERO</t>
  </si>
  <si>
    <t>MARZO</t>
  </si>
  <si>
    <t>ACUMULADO</t>
  </si>
  <si>
    <t>PPTO. POR EJECUTAR</t>
  </si>
  <si>
    <t>SERVICIOS PROFESIONALES</t>
  </si>
  <si>
    <t>COMPRA DE EQUIPOS</t>
  </si>
  <si>
    <t>MATERIALES Y SUMINISTROS</t>
  </si>
  <si>
    <t>MANTENIMIENTO</t>
  </si>
  <si>
    <t>SERVICIOS PUBLICOS</t>
  </si>
  <si>
    <t>SEGUROS Y POLIZAS</t>
  </si>
  <si>
    <t>COMUNICACIONES Y TRANSPORTE</t>
  </si>
  <si>
    <t>IMPRESOS Y PUBLICACIONES</t>
  </si>
  <si>
    <t>GASTOS FINANCIEROS</t>
  </si>
  <si>
    <t>GASTOS VARIOS E IMPREVISTOS</t>
  </si>
  <si>
    <t>ACTIV. DEPORTIVAS Y CULTURALES</t>
  </si>
  <si>
    <t>TOTALES</t>
  </si>
  <si>
    <t>INGRESOS</t>
  </si>
  <si>
    <t>CERTIFICADOS Y CONSTANCIAS</t>
  </si>
  <si>
    <t>ARRENDAMIENTO TIENDA ESCOLAR</t>
  </si>
  <si>
    <t>TRANSFERENCIAS MUNICIPIO</t>
  </si>
  <si>
    <t>RENDIMIENTOS FINANCIEROS</t>
  </si>
  <si>
    <t>RECURSOS DEL BALANCE</t>
  </si>
  <si>
    <t>ALBA LUCIA CORREA OBANDO</t>
  </si>
  <si>
    <t>Representante Legal</t>
  </si>
  <si>
    <t>SERVICIOS TECNICOS</t>
  </si>
  <si>
    <t xml:space="preserve">MATRICULAS Y PENSIONES </t>
  </si>
  <si>
    <t>ABRIL</t>
  </si>
  <si>
    <t>MAYO</t>
  </si>
  <si>
    <t>JUNIO</t>
  </si>
  <si>
    <t>JULIO</t>
  </si>
  <si>
    <t>AGOSTO</t>
  </si>
  <si>
    <t xml:space="preserve">OCTUBRE </t>
  </si>
  <si>
    <t>NOVIEMBRE</t>
  </si>
  <si>
    <t>DICIEMBRE</t>
  </si>
  <si>
    <t>APORTE PROYECTOS ESPECIALES</t>
  </si>
  <si>
    <t>ARRENDAMIENTO BIENES</t>
  </si>
  <si>
    <t>DONACIONES</t>
  </si>
  <si>
    <t>TRANSF DESTINACION ESPECIFICA</t>
  </si>
  <si>
    <t>MATERIALES, INFORMES Y DOCUMENTOS</t>
  </si>
  <si>
    <t>SEPTIEMBRE</t>
  </si>
  <si>
    <t>VIATICOS</t>
  </si>
  <si>
    <t>INFORME EJECUCION PRESUPUESTO A MARZO DE 2013</t>
  </si>
  <si>
    <t>DESCRIPCION</t>
  </si>
  <si>
    <t>APROPIACION INICIAL</t>
  </si>
  <si>
    <t>MODIFICACIONES</t>
  </si>
  <si>
    <t>APROPIACION DEFINITIVA</t>
  </si>
  <si>
    <t>RECAUDO</t>
  </si>
  <si>
    <t xml:space="preserve">SEPTIEMBRE </t>
  </si>
  <si>
    <t>OCTUBRE</t>
  </si>
  <si>
    <t>TOTAL RECAUDO</t>
  </si>
  <si>
    <t>SALDO POR EJECUTAR</t>
  </si>
  <si>
    <t>% EJECUTADO</t>
  </si>
  <si>
    <t>COD.</t>
  </si>
  <si>
    <t>INFORME EJECUCION PRESUPUESTAL DE GASTOS A MARZO DE 2013</t>
  </si>
  <si>
    <t>INFORME EJECUCION PRESUPUESTAL DE INGRESOS A MARZO DE 2013</t>
  </si>
  <si>
    <t>COMPROMISO</t>
  </si>
  <si>
    <t xml:space="preserve">TOTAL </t>
  </si>
  <si>
    <t>COMPROMETIDO</t>
  </si>
  <si>
    <t xml:space="preserve">ADICIONES </t>
  </si>
  <si>
    <t>ADICIONES</t>
  </si>
  <si>
    <t>REDUCCIONES</t>
  </si>
  <si>
    <t>REDUCCION</t>
  </si>
  <si>
    <t>CREDITO</t>
  </si>
  <si>
    <t>CONTRA-CREDITO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</si>
</sst>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?_);_(@_)"/>
    <numFmt numFmtId="197" formatCode="_(* #,##0_);_(* \(#,##0\);_(* &quot;-&quot;??_);_(@_)"/>
    <numFmt numFmtId="198" formatCode="#.##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justify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 quotePrefix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193" fontId="3" fillId="0" borderId="22" xfId="46" applyFont="1" applyBorder="1" applyAlignment="1">
      <alignment horizontal="center" wrapText="1"/>
    </xf>
    <xf numFmtId="193" fontId="3" fillId="0" borderId="17" xfId="46" applyFont="1" applyBorder="1" applyAlignment="1">
      <alignment wrapText="1"/>
    </xf>
    <xf numFmtId="193" fontId="3" fillId="0" borderId="17" xfId="46" applyFont="1" applyBorder="1" applyAlignment="1">
      <alignment/>
    </xf>
    <xf numFmtId="193" fontId="3" fillId="0" borderId="10" xfId="46" applyFont="1" applyBorder="1" applyAlignment="1">
      <alignment horizontal="center"/>
    </xf>
    <xf numFmtId="193" fontId="0" fillId="0" borderId="0" xfId="46" applyFont="1" applyAlignment="1">
      <alignment/>
    </xf>
    <xf numFmtId="193" fontId="0" fillId="0" borderId="0" xfId="46" applyFont="1" applyAlignment="1">
      <alignment horizontal="center"/>
    </xf>
    <xf numFmtId="193" fontId="3" fillId="0" borderId="10" xfId="46" applyFont="1" applyBorder="1" applyAlignment="1">
      <alignment/>
    </xf>
    <xf numFmtId="9" fontId="3" fillId="0" borderId="22" xfId="52" applyFont="1" applyBorder="1" applyAlignment="1">
      <alignment horizontal="center" wrapText="1"/>
    </xf>
    <xf numFmtId="9" fontId="3" fillId="0" borderId="17" xfId="52" applyFont="1" applyBorder="1" applyAlignment="1">
      <alignment/>
    </xf>
    <xf numFmtId="9" fontId="3" fillId="0" borderId="10" xfId="52" applyFont="1" applyBorder="1" applyAlignment="1">
      <alignment/>
    </xf>
    <xf numFmtId="9" fontId="0" fillId="0" borderId="0" xfId="52" applyFont="1" applyAlignment="1">
      <alignment/>
    </xf>
    <xf numFmtId="0" fontId="5" fillId="0" borderId="0" xfId="0" applyFont="1" applyAlignment="1">
      <alignment/>
    </xf>
    <xf numFmtId="193" fontId="2" fillId="0" borderId="10" xfId="46" applyFont="1" applyBorder="1" applyAlignment="1">
      <alignment/>
    </xf>
    <xf numFmtId="193" fontId="2" fillId="0" borderId="10" xfId="46" applyFont="1" applyBorder="1" applyAlignment="1">
      <alignment horizontal="center"/>
    </xf>
    <xf numFmtId="9" fontId="2" fillId="0" borderId="10" xfId="52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198" fontId="2" fillId="0" borderId="2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93" fontId="3" fillId="0" borderId="10" xfId="46" applyFont="1" applyBorder="1" applyAlignment="1">
      <alignment horizontal="center" wrapText="1"/>
    </xf>
    <xf numFmtId="193" fontId="3" fillId="0" borderId="23" xfId="46" applyFont="1" applyBorder="1" applyAlignment="1">
      <alignment horizontal="center" wrapText="1"/>
    </xf>
    <xf numFmtId="193" fontId="3" fillId="0" borderId="24" xfId="46" applyFont="1" applyBorder="1" applyAlignment="1">
      <alignment horizontal="center" wrapText="1"/>
    </xf>
    <xf numFmtId="193" fontId="3" fillId="0" borderId="25" xfId="46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B13">
      <selection activeCell="A1" sqref="A1:U36"/>
    </sheetView>
  </sheetViews>
  <sheetFormatPr defaultColWidth="11.421875" defaultRowHeight="12.75"/>
  <cols>
    <col min="1" max="1" width="5.8515625" style="0" customWidth="1"/>
    <col min="2" max="2" width="31.28125" style="0" customWidth="1"/>
    <col min="3" max="3" width="14.8515625" style="44" bestFit="1" customWidth="1"/>
    <col min="4" max="4" width="13.00390625" style="44" customWidth="1"/>
    <col min="5" max="5" width="12.28125" style="44" customWidth="1"/>
    <col min="6" max="6" width="9.57421875" style="44" customWidth="1"/>
    <col min="7" max="7" width="16.7109375" style="44" customWidth="1"/>
    <col min="8" max="8" width="14.7109375" style="44" customWidth="1"/>
    <col min="9" max="9" width="11.421875" style="45" customWidth="1"/>
    <col min="10" max="10" width="12.8515625" style="45" customWidth="1"/>
    <col min="11" max="11" width="13.8515625" style="45" bestFit="1" customWidth="1"/>
    <col min="12" max="20" width="0" style="45" hidden="1" customWidth="1"/>
    <col min="21" max="21" width="14.57421875" style="44" customWidth="1"/>
  </cols>
  <sheetData>
    <row r="1" spans="1:21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7" spans="1:21" s="33" customFormat="1" ht="25.5">
      <c r="A7" s="32" t="s">
        <v>57</v>
      </c>
      <c r="B7" s="32" t="s">
        <v>47</v>
      </c>
      <c r="C7" s="40" t="s">
        <v>48</v>
      </c>
      <c r="D7" s="59" t="s">
        <v>49</v>
      </c>
      <c r="E7" s="59"/>
      <c r="F7" s="59"/>
      <c r="G7" s="59"/>
      <c r="H7" s="40" t="s">
        <v>50</v>
      </c>
      <c r="I7" s="60" t="s">
        <v>60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40" t="s">
        <v>61</v>
      </c>
    </row>
    <row r="8" spans="1:21" s="18" customFormat="1" ht="12.75">
      <c r="A8" s="38"/>
      <c r="B8" s="38"/>
      <c r="C8" s="41"/>
      <c r="D8" s="42" t="s">
        <v>63</v>
      </c>
      <c r="E8" s="42" t="s">
        <v>66</v>
      </c>
      <c r="F8" s="42" t="s">
        <v>67</v>
      </c>
      <c r="G8" s="18" t="s">
        <v>68</v>
      </c>
      <c r="H8" s="42"/>
      <c r="I8" s="43" t="s">
        <v>4</v>
      </c>
      <c r="J8" s="43" t="s">
        <v>5</v>
      </c>
      <c r="K8" s="43" t="s">
        <v>6</v>
      </c>
      <c r="L8" s="43" t="s">
        <v>31</v>
      </c>
      <c r="M8" s="43" t="s">
        <v>32</v>
      </c>
      <c r="N8" s="43" t="s">
        <v>33</v>
      </c>
      <c r="O8" s="43" t="s">
        <v>34</v>
      </c>
      <c r="P8" s="43" t="s">
        <v>35</v>
      </c>
      <c r="Q8" s="43" t="s">
        <v>52</v>
      </c>
      <c r="R8" s="43" t="s">
        <v>53</v>
      </c>
      <c r="S8" s="43" t="s">
        <v>37</v>
      </c>
      <c r="T8" s="43" t="s">
        <v>38</v>
      </c>
      <c r="U8" s="43" t="s">
        <v>62</v>
      </c>
    </row>
    <row r="9" spans="1:21" s="1" customFormat="1" ht="17.25" customHeight="1">
      <c r="A9" s="56">
        <v>2.3</v>
      </c>
      <c r="B9" s="35" t="s">
        <v>9</v>
      </c>
      <c r="C9" s="52">
        <v>8000000</v>
      </c>
      <c r="D9" s="52">
        <v>0</v>
      </c>
      <c r="E9" s="52">
        <v>0</v>
      </c>
      <c r="F9" s="52"/>
      <c r="G9" s="52">
        <v>0</v>
      </c>
      <c r="H9" s="52">
        <f>+C9+D9-G9</f>
        <v>8000000</v>
      </c>
      <c r="I9" s="5">
        <v>0</v>
      </c>
      <c r="J9" s="5"/>
      <c r="K9" s="5">
        <v>0</v>
      </c>
      <c r="L9" s="53"/>
      <c r="M9" s="53"/>
      <c r="N9" s="53"/>
      <c r="O9" s="53"/>
      <c r="P9" s="53"/>
      <c r="Q9" s="53"/>
      <c r="R9" s="53"/>
      <c r="S9" s="53"/>
      <c r="T9" s="53"/>
      <c r="U9" s="52">
        <f>SUM(I9:K9)</f>
        <v>0</v>
      </c>
    </row>
    <row r="10" spans="1:21" s="1" customFormat="1" ht="17.25" customHeight="1">
      <c r="A10" s="56">
        <v>2.2</v>
      </c>
      <c r="B10" s="35" t="s">
        <v>29</v>
      </c>
      <c r="C10" s="52">
        <v>4000000</v>
      </c>
      <c r="D10" s="52">
        <v>0</v>
      </c>
      <c r="E10" s="52">
        <v>0</v>
      </c>
      <c r="F10" s="52"/>
      <c r="G10" s="52">
        <v>0</v>
      </c>
      <c r="H10" s="52">
        <f aca="true" t="shared" si="0" ref="H10:H16">+C10+D10-G10</f>
        <v>4000000</v>
      </c>
      <c r="I10" s="5">
        <v>0</v>
      </c>
      <c r="J10" s="5"/>
      <c r="K10" s="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2">
        <f aca="true" t="shared" si="1" ref="U10:U16">SUM(I10:K10)</f>
        <v>0</v>
      </c>
    </row>
    <row r="11" spans="1:21" s="1" customFormat="1" ht="17.25" customHeight="1">
      <c r="A11" s="56">
        <v>1.2</v>
      </c>
      <c r="B11" s="35" t="s">
        <v>10</v>
      </c>
      <c r="C11" s="52">
        <v>35797286.63</v>
      </c>
      <c r="D11" s="52">
        <f>1149900+780000</f>
        <v>1929900</v>
      </c>
      <c r="E11" s="52"/>
      <c r="F11" s="52"/>
      <c r="G11" s="52"/>
      <c r="H11" s="52">
        <f t="shared" si="0"/>
        <v>37727186.63</v>
      </c>
      <c r="I11" s="5">
        <v>0</v>
      </c>
      <c r="J11" s="5"/>
      <c r="K11" s="5">
        <v>12109245</v>
      </c>
      <c r="L11" s="53"/>
      <c r="M11" s="53"/>
      <c r="N11" s="53"/>
      <c r="O11" s="53"/>
      <c r="P11" s="53"/>
      <c r="Q11" s="53"/>
      <c r="R11" s="53"/>
      <c r="S11" s="53"/>
      <c r="T11" s="53"/>
      <c r="U11" s="52">
        <f t="shared" si="1"/>
        <v>12109245</v>
      </c>
    </row>
    <row r="12" spans="1:21" s="1" customFormat="1" ht="17.25" customHeight="1">
      <c r="A12" s="56">
        <v>1.3</v>
      </c>
      <c r="B12" s="35" t="s">
        <v>11</v>
      </c>
      <c r="C12" s="52">
        <v>30000000</v>
      </c>
      <c r="D12" s="52">
        <v>0</v>
      </c>
      <c r="E12" s="52">
        <v>0</v>
      </c>
      <c r="F12" s="52"/>
      <c r="G12" s="52">
        <v>0</v>
      </c>
      <c r="H12" s="52">
        <f t="shared" si="0"/>
        <v>30000000</v>
      </c>
      <c r="I12" s="21">
        <v>0</v>
      </c>
      <c r="J12" s="21"/>
      <c r="K12" s="21">
        <v>395200</v>
      </c>
      <c r="L12" s="53"/>
      <c r="M12" s="53"/>
      <c r="N12" s="53"/>
      <c r="O12" s="53"/>
      <c r="P12" s="53"/>
      <c r="Q12" s="53"/>
      <c r="R12" s="53"/>
      <c r="S12" s="53"/>
      <c r="T12" s="53"/>
      <c r="U12" s="52">
        <f t="shared" si="1"/>
        <v>395200</v>
      </c>
    </row>
    <row r="13" spans="1:21" s="1" customFormat="1" ht="17.25" customHeight="1">
      <c r="A13" s="56">
        <v>1.1</v>
      </c>
      <c r="B13" s="35" t="s">
        <v>12</v>
      </c>
      <c r="C13" s="52">
        <v>25000000</v>
      </c>
      <c r="D13" s="52">
        <v>0</v>
      </c>
      <c r="E13" s="52">
        <v>0</v>
      </c>
      <c r="F13" s="52"/>
      <c r="G13" s="52">
        <v>0</v>
      </c>
      <c r="H13" s="52">
        <f t="shared" si="0"/>
        <v>25000000</v>
      </c>
      <c r="I13" s="5">
        <v>0</v>
      </c>
      <c r="J13" s="5"/>
      <c r="K13" s="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2">
        <f t="shared" si="1"/>
        <v>0</v>
      </c>
    </row>
    <row r="14" spans="1:21" s="1" customFormat="1" ht="17.25" customHeight="1">
      <c r="A14" s="56">
        <v>1.6</v>
      </c>
      <c r="B14" s="35" t="s">
        <v>15</v>
      </c>
      <c r="C14" s="52">
        <v>3000000</v>
      </c>
      <c r="D14" s="52">
        <v>0</v>
      </c>
      <c r="E14" s="52">
        <v>0</v>
      </c>
      <c r="F14" s="52"/>
      <c r="G14" s="52">
        <v>0</v>
      </c>
      <c r="H14" s="52">
        <f t="shared" si="0"/>
        <v>3000000</v>
      </c>
      <c r="I14" s="5">
        <v>0</v>
      </c>
      <c r="J14" s="5"/>
      <c r="K14" s="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2">
        <f t="shared" si="1"/>
        <v>0</v>
      </c>
    </row>
    <row r="15" spans="1:21" s="1" customFormat="1" ht="17.25" customHeight="1">
      <c r="A15" s="56">
        <v>1.8</v>
      </c>
      <c r="B15" s="35" t="s">
        <v>16</v>
      </c>
      <c r="C15" s="52">
        <v>7478000</v>
      </c>
      <c r="D15" s="52">
        <v>0</v>
      </c>
      <c r="E15" s="52">
        <v>0</v>
      </c>
      <c r="F15" s="52"/>
      <c r="G15" s="52">
        <v>0</v>
      </c>
      <c r="H15" s="52">
        <f t="shared" si="0"/>
        <v>7478000</v>
      </c>
      <c r="I15" s="5">
        <v>0</v>
      </c>
      <c r="J15" s="5"/>
      <c r="K15" s="5">
        <v>241500</v>
      </c>
      <c r="L15" s="53"/>
      <c r="M15" s="53"/>
      <c r="N15" s="53"/>
      <c r="O15" s="53"/>
      <c r="P15" s="53"/>
      <c r="Q15" s="53"/>
      <c r="R15" s="53"/>
      <c r="S15" s="53"/>
      <c r="T15" s="53"/>
      <c r="U15" s="52">
        <f t="shared" si="1"/>
        <v>241500</v>
      </c>
    </row>
    <row r="16" spans="1:21" s="1" customFormat="1" ht="17.25" customHeight="1">
      <c r="A16" s="56">
        <v>1.5</v>
      </c>
      <c r="B16" s="35" t="s">
        <v>13</v>
      </c>
      <c r="C16" s="52">
        <v>5000000</v>
      </c>
      <c r="D16" s="52">
        <v>0</v>
      </c>
      <c r="E16" s="52">
        <v>0</v>
      </c>
      <c r="F16" s="52"/>
      <c r="G16" s="52">
        <v>0</v>
      </c>
      <c r="H16" s="52">
        <f t="shared" si="0"/>
        <v>5000000</v>
      </c>
      <c r="I16" s="21">
        <v>235240</v>
      </c>
      <c r="J16" s="21">
        <v>280020</v>
      </c>
      <c r="K16" s="21">
        <v>285710</v>
      </c>
      <c r="L16" s="53"/>
      <c r="M16" s="53"/>
      <c r="N16" s="53"/>
      <c r="O16" s="53"/>
      <c r="P16" s="53"/>
      <c r="Q16" s="53"/>
      <c r="R16" s="53"/>
      <c r="S16" s="53"/>
      <c r="T16" s="53"/>
      <c r="U16" s="52">
        <f t="shared" si="1"/>
        <v>800970</v>
      </c>
    </row>
    <row r="17" spans="1:21" s="1" customFormat="1" ht="17.25" customHeight="1">
      <c r="A17" s="56">
        <v>1.7</v>
      </c>
      <c r="B17" s="35" t="s">
        <v>14</v>
      </c>
      <c r="C17" s="52">
        <v>1000000</v>
      </c>
      <c r="D17" s="52">
        <v>0</v>
      </c>
      <c r="E17" s="52">
        <v>0</v>
      </c>
      <c r="F17" s="52"/>
      <c r="G17" s="52">
        <v>0</v>
      </c>
      <c r="H17" s="52">
        <f aca="true" t="shared" si="2" ref="H17:H23">+C17+D17-G17</f>
        <v>1000000</v>
      </c>
      <c r="I17" s="5">
        <v>0</v>
      </c>
      <c r="J17" s="5">
        <v>498800</v>
      </c>
      <c r="K17" s="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2">
        <f aca="true" t="shared" si="3" ref="U17:U23">SUM(I17:K17)</f>
        <v>498800</v>
      </c>
    </row>
    <row r="18" spans="1:21" s="1" customFormat="1" ht="17.25" customHeight="1">
      <c r="A18" s="57">
        <v>1.1</v>
      </c>
      <c r="B18" s="35" t="s">
        <v>45</v>
      </c>
      <c r="C18" s="52">
        <v>2000000</v>
      </c>
      <c r="D18" s="52">
        <v>0</v>
      </c>
      <c r="E18" s="52">
        <v>0</v>
      </c>
      <c r="F18" s="52"/>
      <c r="G18" s="52">
        <v>0</v>
      </c>
      <c r="H18" s="52">
        <f t="shared" si="2"/>
        <v>2000000</v>
      </c>
      <c r="I18" s="5">
        <v>0</v>
      </c>
      <c r="J18" s="5">
        <v>0</v>
      </c>
      <c r="K18" s="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2">
        <f t="shared" si="3"/>
        <v>0</v>
      </c>
    </row>
    <row r="19" spans="1:21" s="1" customFormat="1" ht="17.25" customHeight="1">
      <c r="A19" s="56">
        <v>5</v>
      </c>
      <c r="B19" s="35" t="s">
        <v>18</v>
      </c>
      <c r="C19" s="52">
        <v>500000.27</v>
      </c>
      <c r="D19" s="52">
        <v>0</v>
      </c>
      <c r="E19" s="52">
        <v>0</v>
      </c>
      <c r="F19" s="52"/>
      <c r="G19" s="52">
        <v>0</v>
      </c>
      <c r="H19" s="52">
        <f t="shared" si="2"/>
        <v>500000.27</v>
      </c>
      <c r="I19" s="5">
        <v>0</v>
      </c>
      <c r="J19" s="5">
        <v>0</v>
      </c>
      <c r="K19" s="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2">
        <f t="shared" si="3"/>
        <v>0</v>
      </c>
    </row>
    <row r="20" spans="1:21" s="1" customFormat="1" ht="17.25" customHeight="1">
      <c r="A20" s="56">
        <v>4</v>
      </c>
      <c r="B20" s="35" t="s">
        <v>39</v>
      </c>
      <c r="C20" s="52">
        <v>10223213</v>
      </c>
      <c r="D20" s="52">
        <v>0</v>
      </c>
      <c r="E20" s="52">
        <v>0</v>
      </c>
      <c r="F20" s="52"/>
      <c r="G20" s="52">
        <v>0</v>
      </c>
      <c r="H20" s="52">
        <f t="shared" si="2"/>
        <v>10223213</v>
      </c>
      <c r="I20" s="21">
        <v>0</v>
      </c>
      <c r="J20" s="21">
        <v>0</v>
      </c>
      <c r="K20" s="21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2">
        <f t="shared" si="3"/>
        <v>0</v>
      </c>
    </row>
    <row r="21" spans="1:21" s="1" customFormat="1" ht="17.25" customHeight="1">
      <c r="A21" s="56">
        <v>1.4</v>
      </c>
      <c r="B21" s="35" t="s">
        <v>40</v>
      </c>
      <c r="C21" s="52">
        <v>500000</v>
      </c>
      <c r="D21" s="52">
        <v>0</v>
      </c>
      <c r="E21" s="52">
        <v>0</v>
      </c>
      <c r="F21" s="52"/>
      <c r="G21" s="52">
        <v>0</v>
      </c>
      <c r="H21" s="52">
        <f t="shared" si="2"/>
        <v>500000</v>
      </c>
      <c r="I21" s="21">
        <v>0</v>
      </c>
      <c r="J21" s="21">
        <v>0</v>
      </c>
      <c r="K21" s="21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2">
        <f t="shared" si="3"/>
        <v>0</v>
      </c>
    </row>
    <row r="22" spans="1:21" s="1" customFormat="1" ht="17.25" customHeight="1">
      <c r="A22" s="56">
        <v>3</v>
      </c>
      <c r="B22" s="35" t="s">
        <v>19</v>
      </c>
      <c r="C22" s="52">
        <v>2000000</v>
      </c>
      <c r="D22" s="52">
        <v>0</v>
      </c>
      <c r="E22" s="52">
        <v>0</v>
      </c>
      <c r="F22" s="52"/>
      <c r="G22" s="52">
        <v>0</v>
      </c>
      <c r="H22" s="52">
        <f t="shared" si="2"/>
        <v>2000000</v>
      </c>
      <c r="I22" s="21">
        <v>0</v>
      </c>
      <c r="J22" s="21">
        <v>0</v>
      </c>
      <c r="K22" s="21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2">
        <f t="shared" si="3"/>
        <v>0</v>
      </c>
    </row>
    <row r="23" spans="1:21" s="1" customFormat="1" ht="17.25" customHeight="1">
      <c r="A23" s="56">
        <v>1.12</v>
      </c>
      <c r="B23" s="35" t="s">
        <v>17</v>
      </c>
      <c r="C23" s="52">
        <v>1800000</v>
      </c>
      <c r="D23" s="52">
        <v>0</v>
      </c>
      <c r="E23" s="52">
        <v>0</v>
      </c>
      <c r="F23" s="52"/>
      <c r="G23" s="52">
        <v>0</v>
      </c>
      <c r="H23" s="52">
        <f t="shared" si="2"/>
        <v>1800000</v>
      </c>
      <c r="I23" s="5">
        <v>18776.04</v>
      </c>
      <c r="J23" s="5">
        <v>13114.92</v>
      </c>
      <c r="K23" s="5">
        <v>17360.76</v>
      </c>
      <c r="L23" s="53"/>
      <c r="M23" s="53"/>
      <c r="N23" s="53"/>
      <c r="O23" s="53"/>
      <c r="P23" s="53"/>
      <c r="Q23" s="53"/>
      <c r="R23" s="53"/>
      <c r="S23" s="53"/>
      <c r="T23" s="53"/>
      <c r="U23" s="52">
        <f t="shared" si="3"/>
        <v>49251.72</v>
      </c>
    </row>
    <row r="24" spans="1:21" s="18" customFormat="1" ht="12.75">
      <c r="A24" s="39"/>
      <c r="B24" s="37" t="s">
        <v>20</v>
      </c>
      <c r="C24" s="46">
        <f aca="true" t="shared" si="4" ref="C24:U24">SUM(C9:C23)</f>
        <v>136298499.89999998</v>
      </c>
      <c r="D24" s="46">
        <f t="shared" si="4"/>
        <v>1929900</v>
      </c>
      <c r="E24" s="46"/>
      <c r="F24" s="46"/>
      <c r="G24" s="46">
        <f t="shared" si="4"/>
        <v>0</v>
      </c>
      <c r="H24" s="46">
        <f t="shared" si="4"/>
        <v>138228399.89999998</v>
      </c>
      <c r="I24" s="46">
        <f t="shared" si="4"/>
        <v>254016.04</v>
      </c>
      <c r="J24" s="46">
        <f t="shared" si="4"/>
        <v>791934.92</v>
      </c>
      <c r="K24" s="46">
        <f t="shared" si="4"/>
        <v>13049015.76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46">
        <f t="shared" si="4"/>
        <v>0</v>
      </c>
      <c r="U24" s="46">
        <f t="shared" si="4"/>
        <v>14094966.72</v>
      </c>
    </row>
    <row r="34" ht="15.75">
      <c r="A34" s="51" t="s">
        <v>27</v>
      </c>
    </row>
    <row r="35" ht="15.75">
      <c r="A35" s="51" t="s">
        <v>28</v>
      </c>
    </row>
  </sheetData>
  <sheetProtection/>
  <mergeCells count="4">
    <mergeCell ref="A1:U1"/>
    <mergeCell ref="A2:U2"/>
    <mergeCell ref="D7:G7"/>
    <mergeCell ref="I7:T7"/>
  </mergeCells>
  <printOptions/>
  <pageMargins left="0.5511811023622047" right="0.5905511811023623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A1" sqref="A1:L28"/>
    </sheetView>
  </sheetViews>
  <sheetFormatPr defaultColWidth="11.421875" defaultRowHeight="12.75"/>
  <cols>
    <col min="1" max="1" width="5.8515625" style="0" customWidth="1"/>
    <col min="2" max="2" width="35.00390625" style="0" customWidth="1"/>
    <col min="3" max="3" width="15.140625" style="44" customWidth="1"/>
    <col min="4" max="4" width="13.57421875" style="44" bestFit="1" customWidth="1"/>
    <col min="5" max="5" width="14.8515625" style="44" customWidth="1"/>
    <col min="6" max="6" width="14.8515625" style="44" bestFit="1" customWidth="1"/>
    <col min="7" max="7" width="13.8515625" style="45" bestFit="1" customWidth="1"/>
    <col min="8" max="8" width="10.8515625" style="45" bestFit="1" customWidth="1"/>
    <col min="9" max="9" width="13.421875" style="45" customWidth="1"/>
    <col min="10" max="11" width="13.57421875" style="44" customWidth="1"/>
    <col min="12" max="12" width="8.421875" style="50" customWidth="1"/>
  </cols>
  <sheetData>
    <row r="1" spans="1:12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7" spans="1:12" s="33" customFormat="1" ht="38.25">
      <c r="A7" s="32" t="s">
        <v>57</v>
      </c>
      <c r="B7" s="32" t="s">
        <v>47</v>
      </c>
      <c r="C7" s="40" t="s">
        <v>48</v>
      </c>
      <c r="D7" s="59" t="s">
        <v>49</v>
      </c>
      <c r="E7" s="59"/>
      <c r="F7" s="40" t="s">
        <v>50</v>
      </c>
      <c r="G7" s="60" t="s">
        <v>51</v>
      </c>
      <c r="H7" s="61"/>
      <c r="I7" s="61"/>
      <c r="J7" s="40" t="s">
        <v>54</v>
      </c>
      <c r="K7" s="40" t="s">
        <v>55</v>
      </c>
      <c r="L7" s="47" t="s">
        <v>56</v>
      </c>
    </row>
    <row r="8" spans="1:12" s="18" customFormat="1" ht="12.75">
      <c r="A8" s="38"/>
      <c r="B8" s="38"/>
      <c r="C8" s="41"/>
      <c r="D8" s="42" t="s">
        <v>64</v>
      </c>
      <c r="E8" s="42" t="s">
        <v>65</v>
      </c>
      <c r="F8" s="42"/>
      <c r="G8" s="43" t="s">
        <v>4</v>
      </c>
      <c r="H8" s="43" t="s">
        <v>5</v>
      </c>
      <c r="I8" s="43" t="s">
        <v>6</v>
      </c>
      <c r="J8" s="42"/>
      <c r="K8" s="42"/>
      <c r="L8" s="48"/>
    </row>
    <row r="9" spans="1:12" s="1" customFormat="1" ht="22.5" customHeight="1">
      <c r="A9" s="35">
        <v>1.1</v>
      </c>
      <c r="B9" s="34" t="s">
        <v>30</v>
      </c>
      <c r="C9" s="52">
        <v>500000</v>
      </c>
      <c r="D9" s="52">
        <v>0</v>
      </c>
      <c r="E9" s="52">
        <v>0</v>
      </c>
      <c r="F9" s="52">
        <f aca="true" t="shared" si="0" ref="F9:F17">+C9+D9-E9</f>
        <v>500000</v>
      </c>
      <c r="G9" s="5">
        <v>19950</v>
      </c>
      <c r="H9" s="5">
        <v>20000</v>
      </c>
      <c r="I9" s="5">
        <v>0</v>
      </c>
      <c r="J9" s="52">
        <f aca="true" t="shared" si="1" ref="J9:J17">SUM(G9:I9)</f>
        <v>39950</v>
      </c>
      <c r="K9" s="52">
        <f aca="true" t="shared" si="2" ref="K9:K17">+F9-J9</f>
        <v>460050</v>
      </c>
      <c r="L9" s="54">
        <f aca="true" t="shared" si="3" ref="L9:L18">+J9/F9</f>
        <v>0.0799</v>
      </c>
    </row>
    <row r="10" spans="1:12" s="1" customFormat="1" ht="22.5" customHeight="1">
      <c r="A10" s="35">
        <v>1.4</v>
      </c>
      <c r="B10" s="35" t="s">
        <v>22</v>
      </c>
      <c r="C10" s="52">
        <v>50000</v>
      </c>
      <c r="D10" s="52">
        <v>250000</v>
      </c>
      <c r="E10" s="52">
        <v>0</v>
      </c>
      <c r="F10" s="52">
        <f t="shared" si="0"/>
        <v>300000</v>
      </c>
      <c r="G10" s="5">
        <v>0</v>
      </c>
      <c r="H10" s="5">
        <v>0</v>
      </c>
      <c r="I10" s="5">
        <v>21000</v>
      </c>
      <c r="J10" s="52">
        <f t="shared" si="1"/>
        <v>21000</v>
      </c>
      <c r="K10" s="52">
        <f t="shared" si="2"/>
        <v>279000</v>
      </c>
      <c r="L10" s="54">
        <f t="shared" si="3"/>
        <v>0.07</v>
      </c>
    </row>
    <row r="11" spans="1:12" s="1" customFormat="1" ht="22.5" customHeight="1">
      <c r="A11" s="35">
        <v>1.5</v>
      </c>
      <c r="B11" s="35" t="s">
        <v>43</v>
      </c>
      <c r="C11" s="52">
        <v>100000</v>
      </c>
      <c r="D11" s="52">
        <v>0</v>
      </c>
      <c r="E11" s="52">
        <v>0</v>
      </c>
      <c r="F11" s="52">
        <f t="shared" si="0"/>
        <v>100000</v>
      </c>
      <c r="G11" s="5">
        <v>30000</v>
      </c>
      <c r="H11" s="5">
        <v>0</v>
      </c>
      <c r="I11" s="5">
        <v>0</v>
      </c>
      <c r="J11" s="52">
        <f t="shared" si="1"/>
        <v>30000</v>
      </c>
      <c r="K11" s="52">
        <f t="shared" si="2"/>
        <v>70000</v>
      </c>
      <c r="L11" s="54">
        <f t="shared" si="3"/>
        <v>0.3</v>
      </c>
    </row>
    <row r="12" spans="1:12" s="1" customFormat="1" ht="22.5" customHeight="1">
      <c r="A12" s="35">
        <v>1.9</v>
      </c>
      <c r="B12" s="35" t="s">
        <v>23</v>
      </c>
      <c r="C12" s="52">
        <v>6120000</v>
      </c>
      <c r="D12" s="52">
        <v>0</v>
      </c>
      <c r="E12" s="52">
        <v>0</v>
      </c>
      <c r="F12" s="52">
        <f t="shared" si="0"/>
        <v>6120000</v>
      </c>
      <c r="G12" s="5">
        <v>0</v>
      </c>
      <c r="H12" s="5">
        <v>0</v>
      </c>
      <c r="I12" s="5">
        <v>640000</v>
      </c>
      <c r="J12" s="52">
        <f t="shared" si="1"/>
        <v>640000</v>
      </c>
      <c r="K12" s="52">
        <f t="shared" si="2"/>
        <v>5480000</v>
      </c>
      <c r="L12" s="54">
        <f t="shared" si="3"/>
        <v>0.10457516339869281</v>
      </c>
    </row>
    <row r="13" spans="1:12" s="1" customFormat="1" ht="22.5" customHeight="1">
      <c r="A13" s="35">
        <v>3.2</v>
      </c>
      <c r="B13" s="35" t="s">
        <v>25</v>
      </c>
      <c r="C13" s="52">
        <v>600000</v>
      </c>
      <c r="D13" s="52">
        <v>0</v>
      </c>
      <c r="E13" s="52">
        <v>0</v>
      </c>
      <c r="F13" s="52">
        <f t="shared" si="0"/>
        <v>600000</v>
      </c>
      <c r="G13" s="5">
        <v>1240.98</v>
      </c>
      <c r="H13" s="5">
        <v>231.38</v>
      </c>
      <c r="I13" s="5">
        <v>76.39</v>
      </c>
      <c r="J13" s="52">
        <f t="shared" si="1"/>
        <v>1548.7500000000002</v>
      </c>
      <c r="K13" s="52">
        <f t="shared" si="2"/>
        <v>598451.25</v>
      </c>
      <c r="L13" s="54">
        <f t="shared" si="3"/>
        <v>0.00258125</v>
      </c>
    </row>
    <row r="14" spans="1:12" s="1" customFormat="1" ht="22.5" customHeight="1">
      <c r="A14" s="35">
        <v>1.9</v>
      </c>
      <c r="B14" s="36" t="s">
        <v>41</v>
      </c>
      <c r="C14" s="52">
        <v>2000</v>
      </c>
      <c r="D14" s="52">
        <f>1149900+780000</f>
        <v>1929900</v>
      </c>
      <c r="E14" s="52">
        <v>0</v>
      </c>
      <c r="F14" s="52">
        <f t="shared" si="0"/>
        <v>1931900</v>
      </c>
      <c r="G14" s="5">
        <v>1149900</v>
      </c>
      <c r="H14" s="5">
        <v>0</v>
      </c>
      <c r="I14" s="5">
        <v>780000</v>
      </c>
      <c r="J14" s="52">
        <f t="shared" si="1"/>
        <v>1929900</v>
      </c>
      <c r="K14" s="52">
        <f t="shared" si="2"/>
        <v>2000</v>
      </c>
      <c r="L14" s="54">
        <f t="shared" si="3"/>
        <v>0.9989647497282468</v>
      </c>
    </row>
    <row r="15" spans="1:12" s="1" customFormat="1" ht="22.5" customHeight="1">
      <c r="A15" s="35">
        <v>2.5</v>
      </c>
      <c r="B15" s="35" t="s">
        <v>24</v>
      </c>
      <c r="C15" s="52">
        <v>84378000</v>
      </c>
      <c r="D15" s="52">
        <v>0</v>
      </c>
      <c r="E15" s="52">
        <v>0</v>
      </c>
      <c r="F15" s="52">
        <f t="shared" si="0"/>
        <v>84378000</v>
      </c>
      <c r="G15" s="5">
        <v>0</v>
      </c>
      <c r="H15" s="5">
        <v>0</v>
      </c>
      <c r="I15" s="5">
        <v>0</v>
      </c>
      <c r="J15" s="52">
        <f t="shared" si="1"/>
        <v>0</v>
      </c>
      <c r="K15" s="52">
        <f t="shared" si="2"/>
        <v>84378000</v>
      </c>
      <c r="L15" s="54">
        <f t="shared" si="3"/>
        <v>0</v>
      </c>
    </row>
    <row r="16" spans="1:12" s="1" customFormat="1" ht="22.5" customHeight="1">
      <c r="A16" s="35">
        <v>2.4</v>
      </c>
      <c r="B16" s="35" t="s">
        <v>42</v>
      </c>
      <c r="C16" s="52">
        <v>2000</v>
      </c>
      <c r="D16" s="52">
        <v>0</v>
      </c>
      <c r="E16" s="52">
        <v>0</v>
      </c>
      <c r="F16" s="52">
        <f t="shared" si="0"/>
        <v>2000</v>
      </c>
      <c r="G16" s="5">
        <v>0</v>
      </c>
      <c r="H16" s="5">
        <v>0</v>
      </c>
      <c r="I16" s="5">
        <v>0</v>
      </c>
      <c r="J16" s="52">
        <f t="shared" si="1"/>
        <v>0</v>
      </c>
      <c r="K16" s="52">
        <f t="shared" si="2"/>
        <v>2000</v>
      </c>
      <c r="L16" s="54">
        <f t="shared" si="3"/>
        <v>0</v>
      </c>
    </row>
    <row r="17" spans="1:12" s="1" customFormat="1" ht="22.5" customHeight="1">
      <c r="A17" s="35">
        <v>3.5</v>
      </c>
      <c r="B17" s="35" t="s">
        <v>26</v>
      </c>
      <c r="C17" s="52">
        <v>44546499.9</v>
      </c>
      <c r="D17" s="52">
        <v>0</v>
      </c>
      <c r="E17" s="52">
        <v>0</v>
      </c>
      <c r="F17" s="52">
        <f t="shared" si="0"/>
        <v>44546499.9</v>
      </c>
      <c r="G17" s="5">
        <v>44546499.9</v>
      </c>
      <c r="H17" s="5">
        <v>0</v>
      </c>
      <c r="I17" s="5">
        <v>0</v>
      </c>
      <c r="J17" s="52">
        <f t="shared" si="1"/>
        <v>44546499.9</v>
      </c>
      <c r="K17" s="52">
        <f t="shared" si="2"/>
        <v>0</v>
      </c>
      <c r="L17" s="54">
        <f t="shared" si="3"/>
        <v>1</v>
      </c>
    </row>
    <row r="18" spans="1:12" s="18" customFormat="1" ht="22.5" customHeight="1">
      <c r="A18" s="39"/>
      <c r="B18" s="37" t="s">
        <v>20</v>
      </c>
      <c r="C18" s="46">
        <f>SUM(C9:C17)</f>
        <v>136298499.9</v>
      </c>
      <c r="D18" s="46">
        <f aca="true" t="shared" si="4" ref="D18:I18">SUM(D9:D17)</f>
        <v>2179900</v>
      </c>
      <c r="E18" s="46">
        <f t="shared" si="4"/>
        <v>0</v>
      </c>
      <c r="F18" s="46">
        <f t="shared" si="4"/>
        <v>138478399.9</v>
      </c>
      <c r="G18" s="46">
        <f t="shared" si="4"/>
        <v>45747590.879999995</v>
      </c>
      <c r="H18" s="46">
        <f t="shared" si="4"/>
        <v>20231.38</v>
      </c>
      <c r="I18" s="46">
        <f t="shared" si="4"/>
        <v>1441076.3900000001</v>
      </c>
      <c r="J18" s="46">
        <f>SUM(J9:J17)</f>
        <v>47208898.65</v>
      </c>
      <c r="K18" s="46">
        <f>SUM(K9:K17)</f>
        <v>91269501.25</v>
      </c>
      <c r="L18" s="49">
        <f t="shared" si="3"/>
        <v>0.34091164170073573</v>
      </c>
    </row>
    <row r="25" ht="15.75">
      <c r="A25" s="51" t="s">
        <v>27</v>
      </c>
    </row>
    <row r="26" ht="15.75">
      <c r="A26" s="51" t="s">
        <v>28</v>
      </c>
    </row>
  </sheetData>
  <sheetProtection/>
  <mergeCells count="4">
    <mergeCell ref="D7:E7"/>
    <mergeCell ref="G7:I7"/>
    <mergeCell ref="A1:L1"/>
    <mergeCell ref="A2:L2"/>
  </mergeCells>
  <printOptions/>
  <pageMargins left="0.5511811023622047" right="0.5905511811023623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0">
      <selection activeCell="R22" sqref="R22"/>
    </sheetView>
  </sheetViews>
  <sheetFormatPr defaultColWidth="11.421875" defaultRowHeight="12.75"/>
  <cols>
    <col min="1" max="1" width="39.00390625" style="1" customWidth="1"/>
    <col min="2" max="2" width="13.421875" style="1" customWidth="1"/>
    <col min="3" max="4" width="12.28125" style="1" bestFit="1" customWidth="1"/>
    <col min="5" max="5" width="12.7109375" style="1" customWidth="1"/>
    <col min="6" max="6" width="12.28125" style="1" hidden="1" customWidth="1"/>
    <col min="7" max="7" width="12.00390625" style="1" hidden="1" customWidth="1"/>
    <col min="8" max="14" width="12.28125" style="1" hidden="1" customWidth="1"/>
    <col min="15" max="15" width="13.57421875" style="1" customWidth="1"/>
    <col min="16" max="16" width="13.710937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spans="1:16" ht="16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6.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6.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7.2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24">
      <c r="A5" s="24" t="s">
        <v>2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31</v>
      </c>
      <c r="G5" s="26" t="s">
        <v>32</v>
      </c>
      <c r="H5" s="26" t="s">
        <v>33</v>
      </c>
      <c r="I5" s="26" t="s">
        <v>34</v>
      </c>
      <c r="J5" s="26" t="s">
        <v>35</v>
      </c>
      <c r="K5" s="26" t="s">
        <v>44</v>
      </c>
      <c r="L5" s="26" t="s">
        <v>36</v>
      </c>
      <c r="M5" s="26" t="s">
        <v>37</v>
      </c>
      <c r="N5" s="26" t="s">
        <v>38</v>
      </c>
      <c r="O5" s="26" t="s">
        <v>7</v>
      </c>
      <c r="P5" s="27" t="s">
        <v>8</v>
      </c>
      <c r="Q5" s="3"/>
    </row>
    <row r="6" spans="1:16" ht="12">
      <c r="A6" s="4" t="s">
        <v>9</v>
      </c>
      <c r="B6" s="5">
        <v>8000000</v>
      </c>
      <c r="C6" s="5">
        <v>0</v>
      </c>
      <c r="D6" s="5"/>
      <c r="E6" s="5">
        <v>0</v>
      </c>
      <c r="F6" s="5"/>
      <c r="G6" s="5"/>
      <c r="H6" s="5"/>
      <c r="I6" s="5"/>
      <c r="J6" s="5"/>
      <c r="K6" s="5"/>
      <c r="L6" s="5"/>
      <c r="M6" s="5"/>
      <c r="N6" s="5"/>
      <c r="O6" s="5">
        <f>SUM(C6:N6)</f>
        <v>0</v>
      </c>
      <c r="P6" s="6">
        <f aca="true" t="shared" si="0" ref="P6:P20">B6-O6</f>
        <v>8000000</v>
      </c>
    </row>
    <row r="7" spans="1:16" ht="12">
      <c r="A7" s="4" t="s">
        <v>29</v>
      </c>
      <c r="B7" s="5">
        <v>4000000</v>
      </c>
      <c r="C7" s="5">
        <v>0</v>
      </c>
      <c r="D7" s="5"/>
      <c r="E7" s="5">
        <v>0</v>
      </c>
      <c r="F7" s="5"/>
      <c r="G7" s="5"/>
      <c r="H7" s="5"/>
      <c r="I7" s="5"/>
      <c r="J7" s="5"/>
      <c r="K7" s="5"/>
      <c r="L7" s="5"/>
      <c r="M7" s="5"/>
      <c r="N7" s="5"/>
      <c r="O7" s="5">
        <f>SUM(C7:N7)</f>
        <v>0</v>
      </c>
      <c r="P7" s="6">
        <f>B7-O7</f>
        <v>4000000</v>
      </c>
    </row>
    <row r="8" spans="1:16" ht="12">
      <c r="A8" s="4" t="s">
        <v>10</v>
      </c>
      <c r="B8" s="5">
        <v>37727186.63</v>
      </c>
      <c r="C8" s="5">
        <v>0</v>
      </c>
      <c r="D8" s="5"/>
      <c r="E8" s="5">
        <v>12109245</v>
      </c>
      <c r="F8" s="5"/>
      <c r="G8" s="5"/>
      <c r="H8" s="5"/>
      <c r="I8" s="5"/>
      <c r="J8" s="5"/>
      <c r="K8" s="5"/>
      <c r="L8" s="5"/>
      <c r="M8" s="5"/>
      <c r="N8" s="5"/>
      <c r="O8" s="5">
        <f>SUM(C8:N8)</f>
        <v>12109245</v>
      </c>
      <c r="P8" s="6">
        <f t="shared" si="0"/>
        <v>25617941.630000003</v>
      </c>
    </row>
    <row r="9" spans="1:16" s="22" customFormat="1" ht="12">
      <c r="A9" s="4" t="s">
        <v>11</v>
      </c>
      <c r="B9" s="5">
        <v>30250000</v>
      </c>
      <c r="C9" s="21">
        <v>0</v>
      </c>
      <c r="D9" s="21"/>
      <c r="E9" s="21">
        <v>395200</v>
      </c>
      <c r="F9" s="21"/>
      <c r="G9" s="21"/>
      <c r="H9" s="21"/>
      <c r="I9" s="21"/>
      <c r="J9" s="21"/>
      <c r="K9" s="21"/>
      <c r="L9" s="5"/>
      <c r="M9" s="5"/>
      <c r="N9" s="5"/>
      <c r="O9" s="21">
        <f aca="true" t="shared" si="1" ref="O9:O20">SUM(C9:N9)</f>
        <v>395200</v>
      </c>
      <c r="P9" s="6">
        <f t="shared" si="0"/>
        <v>29854800</v>
      </c>
    </row>
    <row r="10" spans="1:16" ht="12">
      <c r="A10" s="4" t="s">
        <v>12</v>
      </c>
      <c r="B10" s="21">
        <v>25000000</v>
      </c>
      <c r="C10" s="5">
        <v>0</v>
      </c>
      <c r="D10" s="5"/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21">
        <f t="shared" si="1"/>
        <v>0</v>
      </c>
      <c r="P10" s="6">
        <f t="shared" si="0"/>
        <v>25000000</v>
      </c>
    </row>
    <row r="11" spans="1:16" ht="12">
      <c r="A11" s="4" t="s">
        <v>15</v>
      </c>
      <c r="B11" s="5">
        <v>3000000</v>
      </c>
      <c r="C11" s="5">
        <v>0</v>
      </c>
      <c r="D11" s="5"/>
      <c r="E11" s="5">
        <v>0</v>
      </c>
      <c r="F11" s="5"/>
      <c r="G11" s="5"/>
      <c r="H11" s="5"/>
      <c r="I11" s="5"/>
      <c r="J11" s="5"/>
      <c r="K11" s="5"/>
      <c r="L11" s="5"/>
      <c r="M11" s="5"/>
      <c r="N11" s="5"/>
      <c r="O11" s="21">
        <f t="shared" si="1"/>
        <v>0</v>
      </c>
      <c r="P11" s="6">
        <f t="shared" si="0"/>
        <v>3000000</v>
      </c>
    </row>
    <row r="12" spans="1:16" ht="12">
      <c r="A12" s="4" t="s">
        <v>16</v>
      </c>
      <c r="B12" s="5">
        <v>7478000</v>
      </c>
      <c r="C12" s="5">
        <v>0</v>
      </c>
      <c r="D12" s="5"/>
      <c r="E12" s="5">
        <v>241500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1"/>
        <v>241500</v>
      </c>
      <c r="P12" s="6">
        <f t="shared" si="0"/>
        <v>7236500</v>
      </c>
    </row>
    <row r="13" spans="1:16" s="22" customFormat="1" ht="12">
      <c r="A13" s="4" t="s">
        <v>13</v>
      </c>
      <c r="B13" s="5">
        <v>5000000</v>
      </c>
      <c r="C13" s="21">
        <v>235240</v>
      </c>
      <c r="D13" s="21">
        <v>280020</v>
      </c>
      <c r="E13" s="21">
        <v>285710</v>
      </c>
      <c r="F13" s="21"/>
      <c r="G13" s="5"/>
      <c r="H13" s="21"/>
      <c r="I13" s="21"/>
      <c r="J13" s="21"/>
      <c r="K13" s="21"/>
      <c r="L13" s="5"/>
      <c r="M13" s="5"/>
      <c r="N13" s="5"/>
      <c r="O13" s="21">
        <f t="shared" si="1"/>
        <v>800970</v>
      </c>
      <c r="P13" s="6">
        <f t="shared" si="0"/>
        <v>4199030</v>
      </c>
    </row>
    <row r="14" spans="1:16" ht="12">
      <c r="A14" s="4" t="s">
        <v>14</v>
      </c>
      <c r="B14" s="5">
        <v>1000000</v>
      </c>
      <c r="C14" s="5">
        <v>0</v>
      </c>
      <c r="D14" s="5">
        <v>498800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1"/>
        <v>498800</v>
      </c>
      <c r="P14" s="6">
        <f t="shared" si="0"/>
        <v>501200</v>
      </c>
    </row>
    <row r="15" spans="1:16" ht="12">
      <c r="A15" s="4" t="s">
        <v>45</v>
      </c>
      <c r="B15" s="5">
        <v>2000000</v>
      </c>
      <c r="C15" s="5">
        <v>0</v>
      </c>
      <c r="D15" s="5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5">
        <f>SUM(C15:N15)</f>
        <v>0</v>
      </c>
      <c r="P15" s="6">
        <f>B15-O15</f>
        <v>2000000</v>
      </c>
    </row>
    <row r="16" spans="1:16" ht="12">
      <c r="A16" s="4" t="s">
        <v>18</v>
      </c>
      <c r="B16" s="5">
        <v>500000.27</v>
      </c>
      <c r="C16" s="5">
        <v>0</v>
      </c>
      <c r="D16" s="5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1"/>
        <v>0</v>
      </c>
      <c r="P16" s="6">
        <f t="shared" si="0"/>
        <v>500000.27</v>
      </c>
    </row>
    <row r="17" spans="1:16" s="22" customFormat="1" ht="12">
      <c r="A17" s="4" t="s">
        <v>39</v>
      </c>
      <c r="B17" s="5">
        <v>10223213</v>
      </c>
      <c r="C17" s="21">
        <v>0</v>
      </c>
      <c r="D17" s="21">
        <v>0</v>
      </c>
      <c r="E17" s="21">
        <v>0</v>
      </c>
      <c r="F17" s="21"/>
      <c r="G17" s="21"/>
      <c r="H17" s="21"/>
      <c r="I17" s="21"/>
      <c r="J17" s="21"/>
      <c r="K17" s="21"/>
      <c r="L17" s="5"/>
      <c r="M17" s="5"/>
      <c r="N17" s="5"/>
      <c r="O17" s="21">
        <f t="shared" si="1"/>
        <v>0</v>
      </c>
      <c r="P17" s="6">
        <f t="shared" si="0"/>
        <v>10223213</v>
      </c>
    </row>
    <row r="18" spans="1:16" s="22" customFormat="1" ht="12">
      <c r="A18" s="4" t="s">
        <v>40</v>
      </c>
      <c r="B18" s="5">
        <v>500000</v>
      </c>
      <c r="C18" s="21">
        <v>0</v>
      </c>
      <c r="D18" s="21">
        <v>0</v>
      </c>
      <c r="E18" s="21">
        <v>0</v>
      </c>
      <c r="F18" s="21"/>
      <c r="G18" s="21"/>
      <c r="H18" s="21"/>
      <c r="I18" s="21"/>
      <c r="J18" s="21"/>
      <c r="K18" s="21"/>
      <c r="L18" s="5"/>
      <c r="M18" s="5"/>
      <c r="N18" s="5"/>
      <c r="O18" s="21">
        <f>SUM(C18:N18)</f>
        <v>0</v>
      </c>
      <c r="P18" s="6">
        <f t="shared" si="0"/>
        <v>500000</v>
      </c>
    </row>
    <row r="19" spans="1:16" s="22" customFormat="1" ht="12">
      <c r="A19" s="4" t="s">
        <v>19</v>
      </c>
      <c r="B19" s="5">
        <v>2000000</v>
      </c>
      <c r="C19" s="21">
        <v>0</v>
      </c>
      <c r="D19" s="21">
        <v>0</v>
      </c>
      <c r="E19" s="21">
        <v>0</v>
      </c>
      <c r="F19" s="21"/>
      <c r="G19" s="21"/>
      <c r="H19" s="21"/>
      <c r="I19" s="21"/>
      <c r="J19" s="21"/>
      <c r="K19" s="21"/>
      <c r="L19" s="5"/>
      <c r="M19" s="5"/>
      <c r="N19" s="5"/>
      <c r="O19" s="21">
        <f>SUM(C19:N19)</f>
        <v>0</v>
      </c>
      <c r="P19" s="6">
        <f t="shared" si="0"/>
        <v>2000000</v>
      </c>
    </row>
    <row r="20" spans="1:16" ht="12">
      <c r="A20" s="4" t="s">
        <v>17</v>
      </c>
      <c r="B20" s="5">
        <v>1800000</v>
      </c>
      <c r="C20" s="5">
        <v>18776.04</v>
      </c>
      <c r="D20" s="5">
        <v>13114.92</v>
      </c>
      <c r="E20" s="5">
        <v>17360.76</v>
      </c>
      <c r="F20" s="5"/>
      <c r="G20" s="21"/>
      <c r="H20" s="5"/>
      <c r="I20" s="5"/>
      <c r="J20" s="5"/>
      <c r="K20" s="5"/>
      <c r="L20" s="5"/>
      <c r="M20" s="5"/>
      <c r="N20" s="5"/>
      <c r="O20" s="5">
        <f t="shared" si="1"/>
        <v>49251.72</v>
      </c>
      <c r="P20" s="6">
        <f t="shared" si="0"/>
        <v>1750748.28</v>
      </c>
    </row>
    <row r="21" spans="1:19" ht="12.75" thickBot="1">
      <c r="A21" s="7" t="s">
        <v>20</v>
      </c>
      <c r="B21" s="12">
        <f aca="true" t="shared" si="2" ref="B21:P21">SUM(B6:B20)</f>
        <v>138478399.89999998</v>
      </c>
      <c r="C21" s="12">
        <f t="shared" si="2"/>
        <v>254016.04</v>
      </c>
      <c r="D21" s="12">
        <f t="shared" si="2"/>
        <v>791934.92</v>
      </c>
      <c r="E21" s="12">
        <f t="shared" si="2"/>
        <v>13049015.76</v>
      </c>
      <c r="F21" s="12">
        <f>SUM(F6:F20)</f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14094966.72</v>
      </c>
      <c r="P21" s="13">
        <f t="shared" si="2"/>
        <v>124383433.17999999</v>
      </c>
      <c r="Q21" s="8"/>
      <c r="R21" s="30"/>
      <c r="S21" s="31"/>
    </row>
    <row r="22" spans="1:16" ht="17.25" thickBot="1">
      <c r="A22" s="63" t="s">
        <v>21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24">
      <c r="A23" s="14" t="s">
        <v>2</v>
      </c>
      <c r="B23" s="15" t="s">
        <v>3</v>
      </c>
      <c r="C23" s="16" t="s">
        <v>4</v>
      </c>
      <c r="D23" s="16" t="s">
        <v>5</v>
      </c>
      <c r="E23" s="16" t="s">
        <v>6</v>
      </c>
      <c r="F23" s="16" t="s">
        <v>31</v>
      </c>
      <c r="G23" s="16" t="s">
        <v>32</v>
      </c>
      <c r="H23" s="16" t="s">
        <v>33</v>
      </c>
      <c r="I23" s="16" t="s">
        <v>34</v>
      </c>
      <c r="J23" s="2" t="s">
        <v>35</v>
      </c>
      <c r="K23" s="26" t="s">
        <v>44</v>
      </c>
      <c r="L23" s="26" t="s">
        <v>36</v>
      </c>
      <c r="M23" s="26" t="s">
        <v>37</v>
      </c>
      <c r="N23" s="26" t="s">
        <v>38</v>
      </c>
      <c r="O23" s="16" t="s">
        <v>7</v>
      </c>
      <c r="P23" s="17" t="s">
        <v>8</v>
      </c>
    </row>
    <row r="24" spans="1:16" ht="12">
      <c r="A24" s="9" t="s">
        <v>30</v>
      </c>
      <c r="B24" s="21">
        <v>500000</v>
      </c>
      <c r="C24" s="5">
        <v>19950</v>
      </c>
      <c r="D24" s="5">
        <v>20000</v>
      </c>
      <c r="E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39950</v>
      </c>
      <c r="P24" s="6">
        <f aca="true" t="shared" si="3" ref="P24:P32">B24-O24</f>
        <v>460050</v>
      </c>
    </row>
    <row r="25" spans="1:16" ht="12">
      <c r="A25" s="4" t="s">
        <v>22</v>
      </c>
      <c r="B25" s="5">
        <v>300000</v>
      </c>
      <c r="C25" s="5">
        <v>0</v>
      </c>
      <c r="D25" s="5">
        <v>0</v>
      </c>
      <c r="E25" s="5">
        <v>21000</v>
      </c>
      <c r="F25" s="5"/>
      <c r="G25" s="5"/>
      <c r="H25" s="5"/>
      <c r="I25" s="5"/>
      <c r="J25" s="5"/>
      <c r="K25" s="5"/>
      <c r="L25" s="5"/>
      <c r="M25" s="5"/>
      <c r="N25" s="5"/>
      <c r="O25" s="5">
        <f aca="true" t="shared" si="4" ref="O25:O32">SUM(C25:N25)</f>
        <v>21000</v>
      </c>
      <c r="P25" s="6">
        <f t="shared" si="3"/>
        <v>279000</v>
      </c>
    </row>
    <row r="26" spans="1:16" ht="12">
      <c r="A26" s="4" t="s">
        <v>43</v>
      </c>
      <c r="B26" s="5">
        <v>100000</v>
      </c>
      <c r="C26" s="5">
        <v>30000</v>
      </c>
      <c r="D26" s="5">
        <v>0</v>
      </c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>
        <f t="shared" si="4"/>
        <v>30000</v>
      </c>
      <c r="P26" s="6">
        <f t="shared" si="3"/>
        <v>70000</v>
      </c>
    </row>
    <row r="27" spans="1:16" ht="12">
      <c r="A27" s="4" t="s">
        <v>23</v>
      </c>
      <c r="B27" s="5">
        <v>6120000</v>
      </c>
      <c r="C27" s="5">
        <v>0</v>
      </c>
      <c r="D27" s="5">
        <v>0</v>
      </c>
      <c r="E27" s="5">
        <v>640000</v>
      </c>
      <c r="F27" s="5"/>
      <c r="G27" s="5"/>
      <c r="H27" s="5"/>
      <c r="I27" s="5"/>
      <c r="J27" s="5"/>
      <c r="K27" s="5"/>
      <c r="L27" s="5"/>
      <c r="M27" s="5"/>
      <c r="N27" s="5"/>
      <c r="O27" s="5">
        <f t="shared" si="4"/>
        <v>640000</v>
      </c>
      <c r="P27" s="6">
        <f t="shared" si="3"/>
        <v>5480000</v>
      </c>
    </row>
    <row r="28" spans="1:16" ht="12">
      <c r="A28" s="4" t="s">
        <v>25</v>
      </c>
      <c r="B28" s="5">
        <v>600000</v>
      </c>
      <c r="C28" s="5">
        <v>1240.98</v>
      </c>
      <c r="D28" s="5">
        <v>231.38</v>
      </c>
      <c r="E28" s="5">
        <v>76.39</v>
      </c>
      <c r="F28" s="5"/>
      <c r="G28" s="5"/>
      <c r="H28" s="5"/>
      <c r="I28" s="5"/>
      <c r="J28" s="5"/>
      <c r="K28" s="5"/>
      <c r="L28" s="5"/>
      <c r="M28" s="5"/>
      <c r="N28" s="5"/>
      <c r="O28" s="5">
        <f t="shared" si="4"/>
        <v>1548.7500000000002</v>
      </c>
      <c r="P28" s="6">
        <f t="shared" si="3"/>
        <v>598451.25</v>
      </c>
    </row>
    <row r="29" spans="1:16" ht="12">
      <c r="A29" s="20" t="s">
        <v>41</v>
      </c>
      <c r="B29" s="21">
        <v>1931900</v>
      </c>
      <c r="C29" s="5">
        <v>1149900</v>
      </c>
      <c r="D29" s="5">
        <v>0</v>
      </c>
      <c r="E29" s="5">
        <v>780000</v>
      </c>
      <c r="F29" s="5"/>
      <c r="G29" s="5"/>
      <c r="H29" s="5"/>
      <c r="I29" s="5"/>
      <c r="J29" s="5"/>
      <c r="K29" s="5"/>
      <c r="L29" s="5"/>
      <c r="M29" s="5"/>
      <c r="N29" s="5"/>
      <c r="O29" s="5">
        <f t="shared" si="4"/>
        <v>1929900</v>
      </c>
      <c r="P29" s="6">
        <f t="shared" si="3"/>
        <v>2000</v>
      </c>
    </row>
    <row r="30" spans="1:16" ht="12">
      <c r="A30" s="4" t="s">
        <v>24</v>
      </c>
      <c r="B30" s="5">
        <v>84378000</v>
      </c>
      <c r="C30" s="5">
        <v>0</v>
      </c>
      <c r="D30" s="5">
        <v>0</v>
      </c>
      <c r="E30" s="5">
        <v>0</v>
      </c>
      <c r="F30" s="5"/>
      <c r="G30" s="5"/>
      <c r="H30" s="5"/>
      <c r="I30" s="5"/>
      <c r="J30" s="5"/>
      <c r="K30" s="5"/>
      <c r="L30" s="5"/>
      <c r="M30" s="5"/>
      <c r="N30" s="5"/>
      <c r="O30" s="5">
        <f>SUM(C30:N30)</f>
        <v>0</v>
      </c>
      <c r="P30" s="6">
        <f t="shared" si="3"/>
        <v>84378000</v>
      </c>
    </row>
    <row r="31" spans="1:16" ht="12">
      <c r="A31" s="4" t="s">
        <v>42</v>
      </c>
      <c r="B31" s="5">
        <v>2000</v>
      </c>
      <c r="C31" s="5">
        <v>0</v>
      </c>
      <c r="D31" s="5">
        <v>0</v>
      </c>
      <c r="E31" s="5">
        <v>0</v>
      </c>
      <c r="F31" s="5"/>
      <c r="G31" s="29"/>
      <c r="H31" s="5"/>
      <c r="I31" s="5"/>
      <c r="J31" s="5"/>
      <c r="K31" s="5"/>
      <c r="L31" s="5"/>
      <c r="M31" s="5"/>
      <c r="N31" s="5"/>
      <c r="O31" s="5">
        <f t="shared" si="4"/>
        <v>0</v>
      </c>
      <c r="P31" s="6">
        <f t="shared" si="3"/>
        <v>2000</v>
      </c>
    </row>
    <row r="32" spans="1:16" ht="12">
      <c r="A32" s="4" t="s">
        <v>26</v>
      </c>
      <c r="B32" s="5">
        <v>44546499.9</v>
      </c>
      <c r="C32" s="5">
        <v>44546499.9</v>
      </c>
      <c r="D32" s="5">
        <v>0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5">
        <f t="shared" si="4"/>
        <v>44546499.9</v>
      </c>
      <c r="P32" s="6">
        <f t="shared" si="3"/>
        <v>0</v>
      </c>
    </row>
    <row r="33" spans="1:18" ht="12.75" thickBot="1">
      <c r="A33" s="7" t="s">
        <v>20</v>
      </c>
      <c r="B33" s="12">
        <f aca="true" t="shared" si="5" ref="B33:P33">SUM(B24:B32)</f>
        <v>138478399.9</v>
      </c>
      <c r="C33" s="12">
        <f t="shared" si="5"/>
        <v>45747590.879999995</v>
      </c>
      <c r="D33" s="12">
        <f t="shared" si="5"/>
        <v>20231.38</v>
      </c>
      <c r="E33" s="12">
        <f t="shared" si="5"/>
        <v>1441076.3900000001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47208898.65</v>
      </c>
      <c r="P33" s="13">
        <f t="shared" si="5"/>
        <v>91269501.25</v>
      </c>
      <c r="Q33" s="8"/>
      <c r="R33" s="8"/>
    </row>
    <row r="34" spans="1:16" ht="1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">
      <c r="A35" s="10"/>
      <c r="B35" s="11">
        <f>+B33-B21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">
      <c r="A36" s="2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4" ht="12.75">
      <c r="A40" s="18" t="s">
        <v>27</v>
      </c>
      <c r="C40" s="18"/>
      <c r="E40" s="18"/>
      <c r="F40" s="18"/>
      <c r="G40" s="8"/>
      <c r="H40" s="8"/>
      <c r="I40" s="8"/>
      <c r="J40" s="8"/>
      <c r="K40" s="8"/>
      <c r="L40" s="8"/>
      <c r="M40" s="8"/>
      <c r="N40" s="8"/>
    </row>
    <row r="41" spans="1:14" ht="12.75">
      <c r="A41" s="18" t="s">
        <v>28</v>
      </c>
      <c r="C41" s="18"/>
      <c r="E41" s="18"/>
      <c r="F41" s="18"/>
      <c r="G41" s="8"/>
      <c r="H41" s="8"/>
      <c r="I41" s="8"/>
      <c r="J41" s="8"/>
      <c r="K41" s="8"/>
      <c r="L41" s="8"/>
      <c r="M41" s="8"/>
      <c r="N41" s="8"/>
    </row>
    <row r="42" spans="3:14" ht="12.75">
      <c r="C42" s="18"/>
      <c r="E42" s="8"/>
      <c r="F42" s="19"/>
      <c r="G42" s="8"/>
      <c r="H42" s="8"/>
      <c r="I42" s="8"/>
      <c r="J42" s="8"/>
      <c r="K42" s="8"/>
      <c r="L42" s="8"/>
      <c r="M42" s="8"/>
      <c r="N42" s="8"/>
    </row>
    <row r="43" spans="3:14" ht="1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3:14" ht="1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3:14" ht="1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3:14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3:14" ht="1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3:14" ht="1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ht="1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ht="1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3:14" ht="1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3:14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3:14" ht="1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ht="1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3:14" ht="1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14" ht="1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3:14" ht="1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4" ht="1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ht="1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3:14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3:14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3:14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3:14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3:14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3:14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3:14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3:14" ht="12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3:14" ht="12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3:14" ht="1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3:14" ht="1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sheetProtection/>
  <mergeCells count="4">
    <mergeCell ref="A22:P22"/>
    <mergeCell ref="A1:P1"/>
    <mergeCell ref="A2:P2"/>
    <mergeCell ref="A3:P3"/>
  </mergeCells>
  <printOptions/>
  <pageMargins left="0.62" right="0.13" top="0.24" bottom="0.25" header="0.16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2013-05-08T14:39:58Z</cp:lastPrinted>
  <dcterms:created xsi:type="dcterms:W3CDTF">2006-04-26T15:39:04Z</dcterms:created>
  <dcterms:modified xsi:type="dcterms:W3CDTF">2013-05-08T14:43:33Z</dcterms:modified>
  <cp:category/>
  <cp:version/>
  <cp:contentType/>
  <cp:contentStatus/>
</cp:coreProperties>
</file>